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1" activeTab="16"/>
  </bookViews>
  <sheets>
    <sheet name="район 111" sheetId="1" r:id="rId1"/>
    <sheet name="район 119" sheetId="2" r:id="rId2"/>
    <sheet name="район 244 " sheetId="3" r:id="rId3"/>
    <sheet name="район 247" sheetId="4" r:id="rId4"/>
    <sheet name="районА 111" sheetId="5" r:id="rId5"/>
    <sheet name="районА 119" sheetId="6" r:id="rId6"/>
    <sheet name="районА 247" sheetId="7" r:id="rId7"/>
    <sheet name="районА 851 " sheetId="8" r:id="rId8"/>
    <sheet name="обл 111" sheetId="9" r:id="rId9"/>
    <sheet name="обл 119" sheetId="10" r:id="rId10"/>
    <sheet name="обл 244" sheetId="11" r:id="rId11"/>
    <sheet name="16140 112" sheetId="12" r:id="rId12"/>
    <sheet name="16140 244" sheetId="13" r:id="rId13"/>
    <sheet name="районА 111 14.03" sheetId="14" r:id="rId14"/>
    <sheet name="районА 119 14.03" sheetId="15" r:id="rId15"/>
    <sheet name="обл 111 14.03" sheetId="16" r:id="rId16"/>
    <sheet name="обл 119 14.03" sheetId="17" r:id="rId17"/>
  </sheets>
  <definedNames>
    <definedName name="_xlnm.Print_Area" localSheetId="8">'обл 111'!$A$1:$E$31</definedName>
    <definedName name="_xlnm.Print_Area" localSheetId="15">'обл 111 14.03'!$A$1:$E$31</definedName>
    <definedName name="_xlnm.Print_Area" localSheetId="10">'обл 244'!$A$1:$E$26</definedName>
    <definedName name="_xlnm.Print_Area" localSheetId="0">'район 111'!$A$1:$E$29</definedName>
    <definedName name="_xlnm.Print_Area" localSheetId="2">'район 244 '!$A$1:$E$87</definedName>
    <definedName name="_xlnm.Print_Area" localSheetId="3">'район 247'!$A$1:$E$28</definedName>
    <definedName name="_xlnm.Print_Area" localSheetId="4">'районА 111'!$A$1:$E$24</definedName>
    <definedName name="_xlnm.Print_Area" localSheetId="13">'районА 111 14.03'!$A$1:$E$24</definedName>
    <definedName name="_xlnm.Print_Area" localSheetId="6">'районА 247'!$A$1:$E$30</definedName>
  </definedNames>
  <calcPr fullCalcOnLoad="1"/>
</workbook>
</file>

<file path=xl/sharedStrings.xml><?xml version="1.0" encoding="utf-8"?>
<sst xmlns="http://schemas.openxmlformats.org/spreadsheetml/2006/main" count="514" uniqueCount="153">
  <si>
    <t>Утверждено</t>
  </si>
  <si>
    <t xml:space="preserve">РАСЧЕТ </t>
  </si>
  <si>
    <t>Расходы</t>
  </si>
  <si>
    <t>Исчислено</t>
  </si>
  <si>
    <t>____________</t>
  </si>
  <si>
    <t>(подпись)</t>
  </si>
  <si>
    <t>_____________</t>
  </si>
  <si>
    <t>Гл.бухгалтер</t>
  </si>
  <si>
    <t>налог на имущество</t>
  </si>
  <si>
    <t>Оплата отопления и технологических нужд</t>
  </si>
  <si>
    <t>Оплата потребления электроэнергии</t>
  </si>
  <si>
    <t>Оплата водоснабжения</t>
  </si>
  <si>
    <t>223 - 4001</t>
  </si>
  <si>
    <t>223 - 4004</t>
  </si>
  <si>
    <t>________________ О.В.Иглина</t>
  </si>
  <si>
    <t xml:space="preserve">07 01 0130002150 111   </t>
  </si>
  <si>
    <t>211-4011</t>
  </si>
  <si>
    <t>Заработная плата</t>
  </si>
  <si>
    <t>213-4011</t>
  </si>
  <si>
    <t>Начисление на оплату труда</t>
  </si>
  <si>
    <t>07 01 0130002150 244</t>
  </si>
  <si>
    <t xml:space="preserve">Услуги связи </t>
  </si>
  <si>
    <t>Услуги по содержанию имущества</t>
  </si>
  <si>
    <t>Прочие услуги</t>
  </si>
  <si>
    <t>медосмотр</t>
  </si>
  <si>
    <t>Продукты питания</t>
  </si>
  <si>
    <t xml:space="preserve">07 01 013000215А 111   </t>
  </si>
  <si>
    <t>07 01 013000215А 119</t>
  </si>
  <si>
    <t>223-1003</t>
  </si>
  <si>
    <t>223-1001</t>
  </si>
  <si>
    <t xml:space="preserve">07 01 0130017140 111   </t>
  </si>
  <si>
    <t xml:space="preserve">07 01 0130017140 119   </t>
  </si>
  <si>
    <t xml:space="preserve">07 01 0130017140 244   </t>
  </si>
  <si>
    <t>Увеличение стоимости основных средств</t>
  </si>
  <si>
    <t>Расходы, производимые за счет доходов от оказания платных услуг на приобретение прочих услуг</t>
  </si>
  <si>
    <t>О.В. Иглина</t>
  </si>
  <si>
    <t>Заведующий МКДОУ д/с "Звоночек"</t>
  </si>
  <si>
    <t xml:space="preserve">Заведующий МКДОУ д/с "Звоночек"            </t>
  </si>
  <si>
    <t xml:space="preserve">07 01 0130002150 119   </t>
  </si>
  <si>
    <t>Электронная отчетность СБиС</t>
  </si>
  <si>
    <t xml:space="preserve">07 01 013000215А 851   </t>
  </si>
  <si>
    <t>Е.В.Сорокина</t>
  </si>
  <si>
    <t>223-4003</t>
  </si>
  <si>
    <t>10 03 0130016140 244</t>
  </si>
  <si>
    <t>Прочие работы, услуги</t>
  </si>
  <si>
    <t>услуги по предоставлению реестров</t>
  </si>
  <si>
    <t>посуда</t>
  </si>
  <si>
    <t>игрушки</t>
  </si>
  <si>
    <t>Заработная плата 50% заведующих</t>
  </si>
  <si>
    <t>Социальные пособия и компенсации персаналу в денежной форме</t>
  </si>
  <si>
    <t>211-86</t>
  </si>
  <si>
    <t>211-87</t>
  </si>
  <si>
    <t>266-86</t>
  </si>
  <si>
    <t>213-86</t>
  </si>
  <si>
    <t>213-87</t>
  </si>
  <si>
    <t>310-88</t>
  </si>
  <si>
    <t>346-88</t>
  </si>
  <si>
    <t>Увеличение стоимости прочих оборотных запасов (материалов)</t>
  </si>
  <si>
    <t>мебель</t>
  </si>
  <si>
    <t>291-89</t>
  </si>
  <si>
    <t>Налоги, пошлины и сборы</t>
  </si>
  <si>
    <t>Обслуживание АПС</t>
  </si>
  <si>
    <t>расчиска территори</t>
  </si>
  <si>
    <t>310 - 4013</t>
  </si>
  <si>
    <t>342 - 4012</t>
  </si>
  <si>
    <t>Расходы, производимые за счет доходов от оказания платных услуг на приобретение продуктов питания</t>
  </si>
  <si>
    <t>346 - 4013</t>
  </si>
  <si>
    <t>Приложение № 3</t>
  </si>
  <si>
    <t>КОСГУ</t>
  </si>
  <si>
    <t>223 - 4006</t>
  </si>
  <si>
    <t>Плата за обращение с твердыми комунальными отходами</t>
  </si>
  <si>
    <t>услуги сантехника, электрика</t>
  </si>
  <si>
    <t>Противоклещевая обработка</t>
  </si>
  <si>
    <t>ремонт стен в таулетных, моечных кабинетах</t>
  </si>
  <si>
    <t>10 03 0130016140 112</t>
  </si>
  <si>
    <t>Прочие несоциальные выплаты персоналу в натуральной форме</t>
  </si>
  <si>
    <t>266-87</t>
  </si>
  <si>
    <t>426,48 руб. *кол-во дней ( 426,48 руб. * 5 дней)</t>
  </si>
  <si>
    <t>КОСГУ 211*30,2%</t>
  </si>
  <si>
    <t>Всего по 07 01 0130002150 111</t>
  </si>
  <si>
    <t>"Организация и предоставление присмотра и ухода за детьми в муниципальных образовательных учреждениях" в части расходов на оплату труда руководителей и их заместителей</t>
  </si>
  <si>
    <t>266-4011</t>
  </si>
  <si>
    <t>483,64 руб. *кол-во дней ( 483,64 руб. * 8 дней)</t>
  </si>
  <si>
    <t>Оплата водоснабжения, декабрь 2020 г.</t>
  </si>
  <si>
    <t>Всего по 07 01 0130002150 119</t>
  </si>
  <si>
    <t>Всего по 07 01  0130002150 244</t>
  </si>
  <si>
    <t>07 01 0130002150 247</t>
  </si>
  <si>
    <t>Оплата отопления и технологических нужд, декабрь 2020 г.</t>
  </si>
  <si>
    <t>Оплата потребления электроэнергии, декабрь 2020г.</t>
  </si>
  <si>
    <t>Всего по 07 01 013000215А 111</t>
  </si>
  <si>
    <t>Всего по 07 01 013000215А 119</t>
  </si>
  <si>
    <t>07 01 013000215А 247</t>
  </si>
  <si>
    <t>Всего по 07 01 013000215А 247</t>
  </si>
  <si>
    <t>Всего по 07 01 0130002150 247</t>
  </si>
  <si>
    <t>Всего по 07 01 013000215А 851</t>
  </si>
  <si>
    <t>Всего по 07 01 0130017140 111</t>
  </si>
  <si>
    <t>Всего по 10 03 0130016140 244</t>
  </si>
  <si>
    <t>Всего по 10 03 0130016140 112</t>
  </si>
  <si>
    <t>Всего по 07 01 0130017140 244</t>
  </si>
  <si>
    <t>Всего по 07 01 0130017140 119</t>
  </si>
  <si>
    <t>обслуживание, ремонт копировально-печатной техники и иной оргтехники,заправка картриджей</t>
  </si>
  <si>
    <t>испытание и обслуживание внутреннего пожарного водопровода</t>
  </si>
  <si>
    <t>абонентская плата (телефон)</t>
  </si>
  <si>
    <t>абонентская плата (интернет)</t>
  </si>
  <si>
    <t>Замеры сопративления изоляции</t>
  </si>
  <si>
    <t>ремонт козырьков над крылечками</t>
  </si>
  <si>
    <t>Промывка и опрессовка системы отопления</t>
  </si>
  <si>
    <t>контроль испытания огнезащитной обработки</t>
  </si>
  <si>
    <t>Увеличение стоимости строительных материалов</t>
  </si>
  <si>
    <t>строительные материалы</t>
  </si>
  <si>
    <t>Моющие и дезинфицирующие средства</t>
  </si>
  <si>
    <t>09 января 2023 г.</t>
  </si>
  <si>
    <t xml:space="preserve"> сметных показателей по МКДОУ д/с "Звоночек" п.Вичевщина  на 2023 г.</t>
  </si>
  <si>
    <t>ФОТ в месяц*11,5мес. (160895,65руб.*11,5 мес)</t>
  </si>
  <si>
    <t>ФОТ в месяц*11,5мес. (20200,00 руб.*11,5 мес)</t>
  </si>
  <si>
    <t>614,08 руб. *кол-во дней (614,08 руб. * 32 дней)</t>
  </si>
  <si>
    <t>Оплата отопления и технологических нужд, за декабрь 2022г.</t>
  </si>
  <si>
    <t>60,79 Гкалл*  2992,2руб.</t>
  </si>
  <si>
    <t>13060 кВт *11,24 руб.</t>
  </si>
  <si>
    <t>ФОТ в месяц*11,5мес. (80991,30 руб.*11,5 мес)</t>
  </si>
  <si>
    <t>614,08 руб. *кол-во дней (614,08 руб. * 38 дней)</t>
  </si>
  <si>
    <t>161,02 Гкалл*  2992,20 руб.</t>
  </si>
  <si>
    <t>34608 кВт *11,24 руб.</t>
  </si>
  <si>
    <t>ФОТ в месяц*11,5мес. (289739,13 руб.*11,5 мес)</t>
  </si>
  <si>
    <t>ФОТ в месяц*11,5мес. (19452,17 руб.*11,5 мес)</t>
  </si>
  <si>
    <t>614,08 руб. *кол-во дней (614,08 руб. * 65 дней)</t>
  </si>
  <si>
    <t>детская мебель</t>
  </si>
  <si>
    <t>возмещение расходов по ком. услугам педработникам</t>
  </si>
  <si>
    <t>услуги по предоставлению реестров, долг 2022 г.</t>
  </si>
  <si>
    <t>558,12 м3*52,36 руб.</t>
  </si>
  <si>
    <t>558,12 м3*73,4 руб.</t>
  </si>
  <si>
    <t>Плата за обращение с твердыми комунальными отходами, за декабрь 2022 г.</t>
  </si>
  <si>
    <t>36,03м3*899,15 руб.</t>
  </si>
  <si>
    <t>ремонт канализации и водопровода</t>
  </si>
  <si>
    <t>перезарядка огнетушителей</t>
  </si>
  <si>
    <t>оплата за сайт</t>
  </si>
  <si>
    <t>услуги по обучению</t>
  </si>
  <si>
    <t>организация охраны с помощью технических средств охраны и безопастности</t>
  </si>
  <si>
    <t>Установка теневых навесов</t>
  </si>
  <si>
    <t>кормплектующие к универсальной кухонной машине</t>
  </si>
  <si>
    <t>утюг</t>
  </si>
  <si>
    <t>пылесос</t>
  </si>
  <si>
    <t>Продукты питания, декабрь 2022 год</t>
  </si>
  <si>
    <t>345 - 4013</t>
  </si>
  <si>
    <t>спец. одежда</t>
  </si>
  <si>
    <t>абонентская плата (телефон), долг 2022г.</t>
  </si>
  <si>
    <t>абонентская плата (интернет), долг 2022г.</t>
  </si>
  <si>
    <t>Увеличение стоимости прочих материальных запасов</t>
  </si>
  <si>
    <t>хоз. товары</t>
  </si>
  <si>
    <t>14 марта 2023 г.</t>
  </si>
  <si>
    <t>изменение сметных показателей по МКДОУ д/с "Звоночек" п.Вичевщина  на 2023 г.</t>
  </si>
  <si>
    <t>ФОТ в месяц*11,5мес. (92269,57 руб.*11,5 мес)</t>
  </si>
  <si>
    <t>ФОТ в месяц*11,5мес. (335626,09 руб.*11,5 мес)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</si>
</sst>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0000"/>
    <numFmt numFmtId="190" formatCode="0.0000"/>
    <numFmt numFmtId="191" formatCode="0.00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6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6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0" fillId="0" borderId="11" xfId="60" applyNumberForma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4" fontId="0" fillId="0" borderId="11" xfId="6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6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" fontId="0" fillId="0" borderId="11" xfId="60" applyNumberFormat="1" applyFont="1" applyBorder="1" applyAlignment="1">
      <alignment horizontal="center" vertical="center"/>
    </xf>
    <xf numFmtId="4" fontId="0" fillId="33" borderId="11" xfId="6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88" fontId="2" fillId="0" borderId="11" xfId="60" applyNumberFormat="1" applyFont="1" applyBorder="1" applyAlignment="1">
      <alignment horizontal="center"/>
    </xf>
    <xf numFmtId="0" fontId="2" fillId="0" borderId="0" xfId="0" applyFont="1" applyAlignment="1">
      <alignment/>
    </xf>
    <xf numFmtId="188" fontId="0" fillId="0" borderId="11" xfId="6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88" fontId="2" fillId="0" borderId="11" xfId="60" applyNumberFormat="1" applyFont="1" applyBorder="1" applyAlignment="1">
      <alignment horizontal="center"/>
    </xf>
    <xf numFmtId="188" fontId="0" fillId="0" borderId="11" xfId="6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4" fontId="0" fillId="0" borderId="11" xfId="6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187" fontId="0" fillId="0" borderId="0" xfId="60" applyFont="1" applyAlignment="1">
      <alignment/>
    </xf>
    <xf numFmtId="187" fontId="2" fillId="0" borderId="0" xfId="60" applyFont="1" applyAlignment="1">
      <alignment/>
    </xf>
    <xf numFmtId="187" fontId="0" fillId="0" borderId="0" xfId="60" applyFont="1" applyBorder="1" applyAlignment="1">
      <alignment/>
    </xf>
    <xf numFmtId="187" fontId="2" fillId="0" borderId="0" xfId="60" applyFont="1" applyBorder="1" applyAlignment="1">
      <alignment/>
    </xf>
    <xf numFmtId="187" fontId="0" fillId="0" borderId="0" xfId="60" applyFont="1" applyBorder="1" applyAlignment="1">
      <alignment/>
    </xf>
    <xf numFmtId="187" fontId="0" fillId="0" borderId="0" xfId="6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7" fillId="0" borderId="1" xfId="33" applyNumberFormat="1" applyProtection="1">
      <alignment vertical="top" wrapText="1"/>
      <protection/>
    </xf>
    <xf numFmtId="0" fontId="27" fillId="0" borderId="1" xfId="33" applyNumberFormat="1" applyAlignment="1" applyProtection="1">
      <alignment horizontal="left" vertical="top" wrapText="1"/>
      <protection/>
    </xf>
    <xf numFmtId="43" fontId="0" fillId="0" borderId="0" xfId="0" applyNumberFormat="1" applyBorder="1" applyAlignment="1">
      <alignment/>
    </xf>
    <xf numFmtId="0" fontId="0" fillId="34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4" fontId="2" fillId="35" borderId="11" xfId="6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4" fontId="2" fillId="34" borderId="11" xfId="6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0" borderId="11" xfId="53" applyFont="1" applyBorder="1">
      <alignment/>
      <protection/>
    </xf>
    <xf numFmtId="0" fontId="0" fillId="35" borderId="11" xfId="53" applyFont="1" applyFill="1" applyBorder="1" applyAlignment="1">
      <alignment wrapText="1"/>
      <protection/>
    </xf>
    <xf numFmtId="0" fontId="0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1" xfId="0" applyFill="1" applyBorder="1" applyAlignment="1">
      <alignment horizontal="center"/>
    </xf>
    <xf numFmtId="4" fontId="0" fillId="34" borderId="11" xfId="6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88" fontId="0" fillId="0" borderId="11" xfId="6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64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111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112</v>
      </c>
      <c r="B8" s="96"/>
      <c r="C8" s="96"/>
      <c r="D8" s="96"/>
      <c r="E8" s="96"/>
      <c r="F8" s="57"/>
    </row>
    <row r="9" spans="1:5" ht="15.75">
      <c r="A9" s="96" t="s">
        <v>15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3"/>
      <c r="B12" s="4"/>
      <c r="C12" s="3"/>
      <c r="D12" s="3"/>
      <c r="E12" s="3"/>
    </row>
    <row r="13" spans="1:6" s="8" customFormat="1" ht="12.75">
      <c r="A13" s="5">
        <v>211</v>
      </c>
      <c r="B13" s="6" t="s">
        <v>17</v>
      </c>
      <c r="C13" s="7">
        <v>1850300</v>
      </c>
      <c r="D13" s="7">
        <v>0</v>
      </c>
      <c r="E13" s="7">
        <f>C13+D13</f>
        <v>1850300</v>
      </c>
      <c r="F13" s="8">
        <f>E13/11.5</f>
        <v>160895.65217391305</v>
      </c>
    </row>
    <row r="14" spans="1:5" s="8" customFormat="1" ht="12.75">
      <c r="A14" s="5"/>
      <c r="B14" s="63" t="s">
        <v>113</v>
      </c>
      <c r="C14" s="7"/>
      <c r="D14" s="7"/>
      <c r="E14" s="7"/>
    </row>
    <row r="15" spans="1:6" s="8" customFormat="1" ht="12.75">
      <c r="A15" s="5" t="s">
        <v>16</v>
      </c>
      <c r="B15" s="6" t="s">
        <v>48</v>
      </c>
      <c r="C15" s="7">
        <v>232300</v>
      </c>
      <c r="D15" s="7">
        <v>0</v>
      </c>
      <c r="E15" s="7">
        <f>C15+D15</f>
        <v>232300</v>
      </c>
      <c r="F15" s="85">
        <f>E15/11.5</f>
        <v>20200</v>
      </c>
    </row>
    <row r="16" spans="1:5" ht="12.75">
      <c r="A16" s="3"/>
      <c r="B16" s="63" t="s">
        <v>114</v>
      </c>
      <c r="C16" s="9"/>
      <c r="D16" s="9"/>
      <c r="E16" s="9"/>
    </row>
    <row r="17" spans="1:6" s="8" customFormat="1" ht="25.5">
      <c r="A17" s="5">
        <v>266</v>
      </c>
      <c r="B17" s="54" t="s">
        <v>49</v>
      </c>
      <c r="C17" s="7">
        <v>20000</v>
      </c>
      <c r="D17" s="7">
        <v>0</v>
      </c>
      <c r="E17" s="7">
        <f>C17+D17</f>
        <v>20000</v>
      </c>
      <c r="F17" s="85">
        <f>E17/614.08</f>
        <v>32.56904637832204</v>
      </c>
    </row>
    <row r="18" spans="1:6" s="8" customFormat="1" ht="12.75">
      <c r="A18" s="53"/>
      <c r="B18" s="63" t="s">
        <v>115</v>
      </c>
      <c r="C18" s="7"/>
      <c r="D18" s="7"/>
      <c r="E18" s="7"/>
      <c r="F18" s="85"/>
    </row>
    <row r="19" spans="1:6" s="8" customFormat="1" ht="63.75" hidden="1">
      <c r="A19" s="5" t="s">
        <v>81</v>
      </c>
      <c r="B19" s="66" t="s">
        <v>80</v>
      </c>
      <c r="C19" s="7"/>
      <c r="D19" s="7"/>
      <c r="E19" s="7">
        <f>C19+D19</f>
        <v>0</v>
      </c>
      <c r="F19" s="85">
        <f>E19/525.15</f>
        <v>0</v>
      </c>
    </row>
    <row r="20" spans="1:6" s="8" customFormat="1" ht="12.75" hidden="1">
      <c r="A20" s="5"/>
      <c r="B20" s="63" t="s">
        <v>82</v>
      </c>
      <c r="C20" s="7"/>
      <c r="D20" s="7"/>
      <c r="E20" s="7"/>
      <c r="F20" s="85"/>
    </row>
    <row r="21" spans="1:5" s="8" customFormat="1" ht="12.75" hidden="1">
      <c r="A21" s="5"/>
      <c r="B21" s="64"/>
      <c r="C21" s="7"/>
      <c r="D21" s="7"/>
      <c r="E21" s="7"/>
    </row>
    <row r="22" spans="1:5" s="8" customFormat="1" ht="12.75">
      <c r="A22" s="97" t="s">
        <v>79</v>
      </c>
      <c r="B22" s="98"/>
      <c r="C22" s="7">
        <f>C13+C15+C17+C19</f>
        <v>2102600</v>
      </c>
      <c r="D22" s="7">
        <f>D13+D15+D17+D19</f>
        <v>0</v>
      </c>
      <c r="E22" s="7">
        <f>E13+E15+E17+E19</f>
        <v>2102600</v>
      </c>
    </row>
    <row r="23" spans="1:6" s="8" customFormat="1" ht="12.75">
      <c r="A23" s="10"/>
      <c r="B23" s="10"/>
      <c r="C23" s="11"/>
      <c r="D23" s="11"/>
      <c r="E23" s="11"/>
      <c r="F23" s="12"/>
    </row>
    <row r="24" spans="1:5" s="14" customFormat="1" ht="14.25" customHeight="1">
      <c r="A24" s="13"/>
      <c r="C24" s="15"/>
      <c r="D24" s="15"/>
      <c r="E24" s="15"/>
    </row>
    <row r="25" spans="1:5" s="14" customFormat="1" ht="12.75">
      <c r="A25" s="16" t="s">
        <v>37</v>
      </c>
      <c r="B25" s="16"/>
      <c r="C25" s="15" t="s">
        <v>4</v>
      </c>
      <c r="D25" s="94" t="s">
        <v>35</v>
      </c>
      <c r="E25" s="94"/>
    </row>
    <row r="26" spans="1:5" s="14" customFormat="1" ht="12.75">
      <c r="A26" s="13"/>
      <c r="B26" s="17"/>
      <c r="C26" s="15" t="s">
        <v>5</v>
      </c>
      <c r="D26" s="15"/>
      <c r="E26" s="15"/>
    </row>
    <row r="27" spans="1:5" s="14" customFormat="1" ht="12.75">
      <c r="A27" s="13"/>
      <c r="B27" s="17"/>
      <c r="C27" s="15"/>
      <c r="D27" s="15"/>
      <c r="E27" s="15"/>
    </row>
    <row r="28" spans="1:5" s="14" customFormat="1" ht="12.75">
      <c r="A28" s="95" t="s">
        <v>7</v>
      </c>
      <c r="B28" s="95"/>
      <c r="C28" s="15" t="s">
        <v>6</v>
      </c>
      <c r="D28" s="94" t="s">
        <v>41</v>
      </c>
      <c r="E28" s="94"/>
    </row>
    <row r="29" spans="1:5" s="14" customFormat="1" ht="12.75">
      <c r="A29" s="13"/>
      <c r="C29" s="15" t="s">
        <v>5</v>
      </c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1:5" s="14" customFormat="1" ht="12.75">
      <c r="A36" s="13"/>
      <c r="C36" s="15"/>
      <c r="D36" s="15"/>
      <c r="E36" s="15"/>
    </row>
    <row r="37" spans="1:5" s="14" customFormat="1" ht="12.75">
      <c r="A37" s="13"/>
      <c r="C37" s="15"/>
      <c r="D37" s="15"/>
      <c r="E37" s="15"/>
    </row>
    <row r="38" spans="1:5" s="14" customFormat="1" ht="12.75">
      <c r="A38" s="13"/>
      <c r="C38" s="15"/>
      <c r="D38" s="15"/>
      <c r="E38" s="15"/>
    </row>
    <row r="39" spans="1:5" s="14" customFormat="1" ht="12.75">
      <c r="A39" s="13"/>
      <c r="C39" s="15"/>
      <c r="D39" s="15"/>
      <c r="E39" s="15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  <row r="61" spans="3:5" ht="12.75">
      <c r="C61" s="18"/>
      <c r="D61" s="18"/>
      <c r="E61" s="18"/>
    </row>
    <row r="62" spans="3:5" ht="12.75">
      <c r="C62" s="18"/>
      <c r="D62" s="18"/>
      <c r="E62" s="18"/>
    </row>
    <row r="63" spans="3:5" ht="12.75">
      <c r="C63" s="18"/>
      <c r="D63" s="18"/>
      <c r="E63" s="18"/>
    </row>
    <row r="64" spans="3:5" ht="12.75">
      <c r="C64" s="18"/>
      <c r="D64" s="18"/>
      <c r="E64" s="18"/>
    </row>
  </sheetData>
  <sheetProtection/>
  <mergeCells count="7">
    <mergeCell ref="D25:E25"/>
    <mergeCell ref="A28:B28"/>
    <mergeCell ref="D28:E28"/>
    <mergeCell ref="A7:E7"/>
    <mergeCell ref="A8:E8"/>
    <mergeCell ref="A9:E9"/>
    <mergeCell ref="A22:B2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0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111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112</v>
      </c>
      <c r="B8" s="96"/>
      <c r="C8" s="96"/>
      <c r="D8" s="96"/>
      <c r="E8" s="96"/>
      <c r="F8" s="57"/>
    </row>
    <row r="9" spans="1:5" ht="15.75">
      <c r="A9" s="96" t="s">
        <v>31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3"/>
      <c r="B12" s="4"/>
      <c r="C12" s="9"/>
      <c r="D12" s="9"/>
      <c r="E12" s="9"/>
    </row>
    <row r="13" spans="1:5" s="8" customFormat="1" ht="12.75">
      <c r="A13" s="5" t="s">
        <v>53</v>
      </c>
      <c r="B13" s="6" t="s">
        <v>19</v>
      </c>
      <c r="C13" s="7">
        <v>1018300</v>
      </c>
      <c r="D13" s="7">
        <v>0</v>
      </c>
      <c r="E13" s="7">
        <f>C13+D13</f>
        <v>1018300</v>
      </c>
    </row>
    <row r="14" spans="1:5" s="8" customFormat="1" ht="12.75">
      <c r="A14" s="5"/>
      <c r="B14" s="63" t="s">
        <v>78</v>
      </c>
      <c r="C14" s="7"/>
      <c r="D14" s="7"/>
      <c r="E14" s="7"/>
    </row>
    <row r="15" spans="1:5" s="8" customFormat="1" ht="12.75">
      <c r="A15" s="5" t="s">
        <v>54</v>
      </c>
      <c r="B15" s="6" t="s">
        <v>19</v>
      </c>
      <c r="C15" s="7">
        <v>67600</v>
      </c>
      <c r="D15" s="7">
        <v>0</v>
      </c>
      <c r="E15" s="7">
        <f>C15+D15</f>
        <v>67600</v>
      </c>
    </row>
    <row r="16" spans="1:5" s="8" customFormat="1" ht="12" customHeight="1">
      <c r="A16" s="5"/>
      <c r="B16" s="63" t="s">
        <v>78</v>
      </c>
      <c r="C16" s="7"/>
      <c r="D16" s="7"/>
      <c r="E16" s="7"/>
    </row>
    <row r="17" spans="1:5" ht="12.75">
      <c r="A17" s="3"/>
      <c r="B17" s="4"/>
      <c r="C17" s="9"/>
      <c r="D17" s="9"/>
      <c r="E17" s="9"/>
    </row>
    <row r="18" spans="1:5" s="8" customFormat="1" ht="12.75">
      <c r="A18" s="97" t="s">
        <v>99</v>
      </c>
      <c r="B18" s="98"/>
      <c r="C18" s="7">
        <f>C13+C15</f>
        <v>1085900</v>
      </c>
      <c r="D18" s="7">
        <f>D13+D15</f>
        <v>0</v>
      </c>
      <c r="E18" s="7">
        <f>E13+E15</f>
        <v>1085900</v>
      </c>
    </row>
    <row r="19" spans="1:6" s="8" customFormat="1" ht="12.75">
      <c r="A19" s="10"/>
      <c r="B19" s="10"/>
      <c r="C19" s="11"/>
      <c r="D19" s="11"/>
      <c r="E19" s="11"/>
      <c r="F19" s="12"/>
    </row>
    <row r="20" spans="1:5" s="14" customFormat="1" ht="14.25" customHeight="1">
      <c r="A20" s="13"/>
      <c r="C20" s="15"/>
      <c r="D20" s="15"/>
      <c r="E20" s="15"/>
    </row>
    <row r="21" spans="1:5" s="14" customFormat="1" ht="12.75">
      <c r="A21" s="16" t="s">
        <v>37</v>
      </c>
      <c r="B21" s="16"/>
      <c r="C21" s="15" t="s">
        <v>4</v>
      </c>
      <c r="D21" s="94" t="s">
        <v>35</v>
      </c>
      <c r="E21" s="94"/>
    </row>
    <row r="22" spans="1:5" s="14" customFormat="1" ht="12.75">
      <c r="A22" s="13"/>
      <c r="B22" s="17"/>
      <c r="C22" s="15" t="s">
        <v>5</v>
      </c>
      <c r="D22" s="15"/>
      <c r="E22" s="15"/>
    </row>
    <row r="23" spans="1:5" s="14" customFormat="1" ht="12.75">
      <c r="A23" s="13"/>
      <c r="B23" s="17"/>
      <c r="C23" s="15"/>
      <c r="D23" s="15"/>
      <c r="E23" s="15"/>
    </row>
    <row r="24" spans="1:5" s="14" customFormat="1" ht="12.75">
      <c r="A24" s="95" t="s">
        <v>7</v>
      </c>
      <c r="B24" s="95"/>
      <c r="C24" s="15" t="s">
        <v>6</v>
      </c>
      <c r="D24" s="94" t="s">
        <v>41</v>
      </c>
      <c r="E24" s="94"/>
    </row>
    <row r="25" spans="1:5" s="14" customFormat="1" ht="12.75">
      <c r="A25" s="13"/>
      <c r="C25" s="15" t="s">
        <v>5</v>
      </c>
      <c r="D25" s="15"/>
      <c r="E25" s="15"/>
    </row>
    <row r="26" spans="1:5" s="14" customFormat="1" ht="12.75">
      <c r="A26" s="13"/>
      <c r="C26" s="15"/>
      <c r="D26" s="15"/>
      <c r="E26" s="15"/>
    </row>
    <row r="27" spans="1:5" s="14" customFormat="1" ht="12.75">
      <c r="A27" s="13"/>
      <c r="C27" s="15"/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3:5" ht="12.75">
      <c r="C36" s="18"/>
      <c r="D36" s="18"/>
      <c r="E36" s="18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</sheetData>
  <sheetProtection/>
  <mergeCells count="7">
    <mergeCell ref="D21:E21"/>
    <mergeCell ref="A24:B24"/>
    <mergeCell ref="D24:E24"/>
    <mergeCell ref="A7:E7"/>
    <mergeCell ref="A8:E8"/>
    <mergeCell ref="A9:E9"/>
    <mergeCell ref="A18:B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1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111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112</v>
      </c>
      <c r="B8" s="96"/>
      <c r="C8" s="96"/>
      <c r="D8" s="96"/>
      <c r="E8" s="96"/>
      <c r="F8" s="57"/>
    </row>
    <row r="9" spans="1:5" ht="15.75">
      <c r="A9" s="96" t="s">
        <v>32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s="8" customFormat="1" ht="12.75">
      <c r="A12" s="5"/>
      <c r="B12" s="6"/>
      <c r="C12" s="7"/>
      <c r="D12" s="7"/>
      <c r="E12" s="7"/>
    </row>
    <row r="13" spans="1:5" s="80" customFormat="1" ht="12.75">
      <c r="A13" s="72" t="s">
        <v>55</v>
      </c>
      <c r="B13" s="79" t="s">
        <v>33</v>
      </c>
      <c r="C13" s="74">
        <f>C14</f>
        <v>50000</v>
      </c>
      <c r="D13" s="74">
        <f>D14</f>
        <v>0</v>
      </c>
      <c r="E13" s="74">
        <f>C13+D13</f>
        <v>50000</v>
      </c>
    </row>
    <row r="14" spans="1:5" s="80" customFormat="1" ht="12.75">
      <c r="A14" s="81"/>
      <c r="B14" s="75" t="s">
        <v>126</v>
      </c>
      <c r="C14" s="82">
        <v>50000</v>
      </c>
      <c r="D14" s="82"/>
      <c r="E14" s="82">
        <f>C14+D14</f>
        <v>50000</v>
      </c>
    </row>
    <row r="15" spans="1:5" s="80" customFormat="1" ht="12.75">
      <c r="A15" s="81"/>
      <c r="B15" s="75"/>
      <c r="C15" s="82"/>
      <c r="D15" s="82"/>
      <c r="E15" s="82"/>
    </row>
    <row r="16" spans="1:5" s="80" customFormat="1" ht="27" customHeight="1">
      <c r="A16" s="72" t="s">
        <v>56</v>
      </c>
      <c r="B16" s="83" t="s">
        <v>57</v>
      </c>
      <c r="C16" s="74">
        <f>C17</f>
        <v>20400</v>
      </c>
      <c r="D16" s="74">
        <f>D17</f>
        <v>0</v>
      </c>
      <c r="E16" s="74">
        <f>C16+D16</f>
        <v>20400</v>
      </c>
    </row>
    <row r="17" spans="1:5" s="8" customFormat="1" ht="12.75">
      <c r="A17" s="21"/>
      <c r="B17" s="19" t="s">
        <v>47</v>
      </c>
      <c r="C17" s="20">
        <v>20400</v>
      </c>
      <c r="D17" s="20"/>
      <c r="E17" s="20">
        <f>C17+D17</f>
        <v>20400</v>
      </c>
    </row>
    <row r="18" spans="1:5" s="8" customFormat="1" ht="12.75">
      <c r="A18" s="5"/>
      <c r="B18" s="6"/>
      <c r="C18" s="7"/>
      <c r="D18" s="7"/>
      <c r="E18" s="7"/>
    </row>
    <row r="19" spans="1:5" s="8" customFormat="1" ht="12.75">
      <c r="A19" s="97" t="s">
        <v>98</v>
      </c>
      <c r="B19" s="98"/>
      <c r="C19" s="7">
        <f>C13+C16</f>
        <v>70400</v>
      </c>
      <c r="D19" s="7">
        <f>D13+D16</f>
        <v>0</v>
      </c>
      <c r="E19" s="7">
        <f>E13+E16</f>
        <v>70400</v>
      </c>
    </row>
    <row r="20" spans="1:6" s="8" customFormat="1" ht="12.75">
      <c r="A20" s="10"/>
      <c r="B20" s="10"/>
      <c r="C20" s="11"/>
      <c r="D20" s="11"/>
      <c r="E20" s="11"/>
      <c r="F20" s="12"/>
    </row>
    <row r="21" spans="1:5" s="14" customFormat="1" ht="14.25" customHeight="1">
      <c r="A21" s="13"/>
      <c r="C21" s="15"/>
      <c r="D21" s="15"/>
      <c r="E21" s="15"/>
    </row>
    <row r="22" spans="1:5" s="14" customFormat="1" ht="12.75">
      <c r="A22" s="16" t="s">
        <v>37</v>
      </c>
      <c r="B22" s="16"/>
      <c r="C22" s="15" t="s">
        <v>4</v>
      </c>
      <c r="D22" s="94" t="s">
        <v>35</v>
      </c>
      <c r="E22" s="94"/>
    </row>
    <row r="23" spans="1:5" s="14" customFormat="1" ht="12.75">
      <c r="A23" s="13"/>
      <c r="B23" s="17"/>
      <c r="C23" s="15" t="s">
        <v>5</v>
      </c>
      <c r="D23" s="15"/>
      <c r="E23" s="15"/>
    </row>
    <row r="24" spans="1:5" s="14" customFormat="1" ht="12.75">
      <c r="A24" s="13"/>
      <c r="B24" s="17"/>
      <c r="C24" s="15"/>
      <c r="D24" s="15"/>
      <c r="E24" s="15"/>
    </row>
    <row r="25" spans="1:5" s="14" customFormat="1" ht="12.75">
      <c r="A25" s="95" t="s">
        <v>7</v>
      </c>
      <c r="B25" s="95"/>
      <c r="C25" s="15" t="s">
        <v>6</v>
      </c>
      <c r="D25" s="94" t="s">
        <v>41</v>
      </c>
      <c r="E25" s="94"/>
    </row>
    <row r="26" spans="1:5" s="14" customFormat="1" ht="12.75">
      <c r="A26" s="13"/>
      <c r="C26" s="15" t="s">
        <v>5</v>
      </c>
      <c r="D26" s="15"/>
      <c r="E26" s="15"/>
    </row>
    <row r="27" spans="1:5" s="14" customFormat="1" ht="12.75">
      <c r="A27" s="13"/>
      <c r="C27" s="15"/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1:5" s="14" customFormat="1" ht="12.75">
      <c r="A36" s="13"/>
      <c r="C36" s="15"/>
      <c r="D36" s="15"/>
      <c r="E36" s="15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  <row r="61" spans="3:5" ht="12.75">
      <c r="C61" s="18"/>
      <c r="D61" s="18"/>
      <c r="E61" s="18"/>
    </row>
  </sheetData>
  <sheetProtection/>
  <mergeCells count="7">
    <mergeCell ref="D22:E22"/>
    <mergeCell ref="A25:B25"/>
    <mergeCell ref="D25:E25"/>
    <mergeCell ref="A7:E7"/>
    <mergeCell ref="A8:E8"/>
    <mergeCell ref="A9:E9"/>
    <mergeCell ref="A19:B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3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1" max="1" width="9.140625" style="40" customWidth="1"/>
    <col min="2" max="2" width="45.57421875" style="40" customWidth="1"/>
    <col min="3" max="3" width="14.7109375" style="40" customWidth="1"/>
    <col min="4" max="4" width="11.00390625" style="40" customWidth="1"/>
    <col min="5" max="5" width="13.8515625" style="40" customWidth="1"/>
    <col min="6" max="16384" width="9.140625" style="40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111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112</v>
      </c>
      <c r="B8" s="96"/>
      <c r="C8" s="96"/>
      <c r="D8" s="96"/>
      <c r="E8" s="96"/>
      <c r="F8" s="57"/>
    </row>
    <row r="9" spans="1:5" ht="15.75">
      <c r="A9" s="96" t="s">
        <v>74</v>
      </c>
      <c r="B9" s="100"/>
      <c r="C9" s="100"/>
      <c r="D9" s="100"/>
      <c r="E9" s="100"/>
    </row>
    <row r="10" spans="1:5" ht="15.75">
      <c r="A10" s="39"/>
      <c r="B10" s="39"/>
      <c r="C10" s="39"/>
      <c r="D10" s="39"/>
      <c r="E10" s="39"/>
    </row>
    <row r="11" spans="1:5" ht="30" customHeight="1">
      <c r="A11" s="2" t="s">
        <v>68</v>
      </c>
      <c r="B11" s="41" t="s">
        <v>2</v>
      </c>
      <c r="C11" s="41" t="s">
        <v>3</v>
      </c>
      <c r="D11" s="41"/>
      <c r="E11" s="41" t="s">
        <v>0</v>
      </c>
    </row>
    <row r="12" spans="1:5" ht="12.75">
      <c r="A12" s="23"/>
      <c r="B12" s="24"/>
      <c r="C12" s="23"/>
      <c r="D12" s="23"/>
      <c r="E12" s="23"/>
    </row>
    <row r="13" spans="1:5" s="43" customFormat="1" ht="25.5">
      <c r="A13" s="25">
        <v>214</v>
      </c>
      <c r="B13" s="54" t="s">
        <v>75</v>
      </c>
      <c r="C13" s="42">
        <f>C14</f>
        <v>605300</v>
      </c>
      <c r="D13" s="42">
        <f>D14</f>
        <v>0</v>
      </c>
      <c r="E13" s="42">
        <f>C13+D13</f>
        <v>605300</v>
      </c>
    </row>
    <row r="14" spans="1:5" s="43" customFormat="1" ht="15.75" customHeight="1">
      <c r="A14" s="25"/>
      <c r="B14" s="88" t="s">
        <v>127</v>
      </c>
      <c r="C14" s="44">
        <v>605300</v>
      </c>
      <c r="D14" s="44"/>
      <c r="E14" s="44">
        <f>C14+D14</f>
        <v>605300</v>
      </c>
    </row>
    <row r="15" spans="1:5" ht="12.75">
      <c r="A15" s="23"/>
      <c r="B15" s="24"/>
      <c r="C15" s="44"/>
      <c r="D15" s="44"/>
      <c r="E15" s="44"/>
    </row>
    <row r="16" spans="1:5" s="43" customFormat="1" ht="18" customHeight="1">
      <c r="A16" s="97" t="s">
        <v>97</v>
      </c>
      <c r="B16" s="99"/>
      <c r="C16" s="42">
        <f>C13</f>
        <v>605300</v>
      </c>
      <c r="D16" s="42">
        <f>D13</f>
        <v>0</v>
      </c>
      <c r="E16" s="42">
        <f>E13</f>
        <v>605300</v>
      </c>
    </row>
    <row r="17" spans="1:5" s="43" customFormat="1" ht="12.75">
      <c r="A17" s="28"/>
      <c r="B17" s="28"/>
      <c r="C17" s="45"/>
      <c r="D17" s="45"/>
      <c r="E17" s="45"/>
    </row>
    <row r="18" spans="1:5" s="35" customFormat="1" ht="12.75">
      <c r="A18" s="34"/>
      <c r="C18" s="34"/>
      <c r="D18" s="34"/>
      <c r="E18" s="34"/>
    </row>
    <row r="19" spans="1:5" s="14" customFormat="1" ht="12.75">
      <c r="A19" s="16" t="s">
        <v>37</v>
      </c>
      <c r="B19" s="16"/>
      <c r="C19" s="15" t="s">
        <v>4</v>
      </c>
      <c r="D19" s="94" t="s">
        <v>35</v>
      </c>
      <c r="E19" s="94"/>
    </row>
    <row r="20" spans="1:5" s="14" customFormat="1" ht="12.75">
      <c r="A20" s="13"/>
      <c r="B20" s="17"/>
      <c r="C20" s="15" t="s">
        <v>5</v>
      </c>
      <c r="D20" s="15"/>
      <c r="E20" s="15"/>
    </row>
    <row r="21" spans="1:5" s="14" customFormat="1" ht="12.75">
      <c r="A21" s="13"/>
      <c r="B21" s="17"/>
      <c r="C21" s="15"/>
      <c r="D21" s="15"/>
      <c r="E21" s="15"/>
    </row>
    <row r="22" spans="1:5" s="14" customFormat="1" ht="12.75">
      <c r="A22" s="95" t="s">
        <v>7</v>
      </c>
      <c r="B22" s="95"/>
      <c r="C22" s="15" t="s">
        <v>6</v>
      </c>
      <c r="D22" s="94" t="s">
        <v>41</v>
      </c>
      <c r="E22" s="94"/>
    </row>
    <row r="23" spans="1:5" s="35" customFormat="1" ht="12.75">
      <c r="A23" s="34"/>
      <c r="C23" s="34" t="s">
        <v>5</v>
      </c>
      <c r="D23" s="34"/>
      <c r="E23" s="34"/>
    </row>
    <row r="24" spans="1:5" s="35" customFormat="1" ht="12.75">
      <c r="A24" s="34"/>
      <c r="C24" s="34"/>
      <c r="D24" s="34"/>
      <c r="E24" s="34"/>
    </row>
    <row r="25" spans="1:5" s="35" customFormat="1" ht="12.75">
      <c r="A25" s="34"/>
      <c r="C25" s="34"/>
      <c r="D25" s="34"/>
      <c r="E25" s="34"/>
    </row>
    <row r="26" spans="1:5" s="35" customFormat="1" ht="12.75">
      <c r="A26" s="34"/>
      <c r="C26" s="34"/>
      <c r="D26" s="34"/>
      <c r="E26" s="34"/>
    </row>
    <row r="27" spans="1:5" s="35" customFormat="1" ht="12.75">
      <c r="A27" s="34"/>
      <c r="C27" s="34"/>
      <c r="D27" s="34"/>
      <c r="E27" s="34"/>
    </row>
    <row r="28" spans="1:5" s="35" customFormat="1" ht="12.75">
      <c r="A28" s="34"/>
      <c r="C28" s="34"/>
      <c r="D28" s="34"/>
      <c r="E28" s="34"/>
    </row>
    <row r="29" spans="1:5" s="35" customFormat="1" ht="12.75">
      <c r="A29" s="34"/>
      <c r="C29" s="34"/>
      <c r="D29" s="34"/>
      <c r="E29" s="34"/>
    </row>
    <row r="30" spans="1:5" s="35" customFormat="1" ht="12.75">
      <c r="A30" s="34"/>
      <c r="C30" s="34"/>
      <c r="D30" s="34"/>
      <c r="E30" s="34"/>
    </row>
    <row r="31" spans="1:5" s="35" customFormat="1" ht="12.75">
      <c r="A31" s="34"/>
      <c r="C31" s="34"/>
      <c r="D31" s="34"/>
      <c r="E31" s="34"/>
    </row>
    <row r="32" spans="1:5" s="35" customFormat="1" ht="12.75">
      <c r="A32" s="34"/>
      <c r="C32" s="34"/>
      <c r="D32" s="34"/>
      <c r="E32" s="34"/>
    </row>
    <row r="33" spans="1:5" s="35" customFormat="1" ht="12.75">
      <c r="A33" s="34"/>
      <c r="C33" s="34"/>
      <c r="D33" s="34"/>
      <c r="E33" s="34"/>
    </row>
  </sheetData>
  <sheetProtection/>
  <mergeCells count="7">
    <mergeCell ref="D19:E19"/>
    <mergeCell ref="A22:B22"/>
    <mergeCell ref="D22:E22"/>
    <mergeCell ref="A7:E7"/>
    <mergeCell ref="A8:E8"/>
    <mergeCell ref="A9:E9"/>
    <mergeCell ref="A16:B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4"/>
  <sheetViews>
    <sheetView view="pageBreakPreview" zoomScaleSheetLayoutView="100" zoomScalePageLayoutView="0" workbookViewId="0" topLeftCell="A3">
      <selection activeCell="B42" sqref="B42:B43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00390625" style="0" customWidth="1"/>
    <col min="5" max="5" width="13.8515625" style="0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111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112</v>
      </c>
      <c r="B8" s="96"/>
      <c r="C8" s="96"/>
      <c r="D8" s="96"/>
      <c r="E8" s="96"/>
      <c r="F8" s="57"/>
    </row>
    <row r="9" spans="1:5" ht="15.75">
      <c r="A9" s="96" t="s">
        <v>43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3"/>
      <c r="B12" s="4"/>
      <c r="C12" s="3"/>
      <c r="D12" s="3"/>
      <c r="E12" s="3"/>
    </row>
    <row r="13" spans="1:5" s="8" customFormat="1" ht="12.75">
      <c r="A13" s="5">
        <v>226</v>
      </c>
      <c r="B13" s="6" t="s">
        <v>44</v>
      </c>
      <c r="C13" s="46">
        <f>C14+C15</f>
        <v>6100</v>
      </c>
      <c r="D13" s="46">
        <f>D14+D15</f>
        <v>0</v>
      </c>
      <c r="E13" s="46">
        <f>E14+E15</f>
        <v>6100</v>
      </c>
    </row>
    <row r="14" spans="1:5" s="8" customFormat="1" ht="12.75">
      <c r="A14" s="5"/>
      <c r="B14" s="4" t="s">
        <v>45</v>
      </c>
      <c r="C14" s="47">
        <v>5100</v>
      </c>
      <c r="D14" s="47"/>
      <c r="E14" s="47">
        <f>C14+D14</f>
        <v>5100</v>
      </c>
    </row>
    <row r="15" spans="1:5" s="93" customFormat="1" ht="12.75">
      <c r="A15" s="91"/>
      <c r="B15" s="90" t="s">
        <v>128</v>
      </c>
      <c r="C15" s="92">
        <v>1000</v>
      </c>
      <c r="D15" s="92"/>
      <c r="E15" s="92">
        <f>C15+D15</f>
        <v>1000</v>
      </c>
    </row>
    <row r="16" spans="1:5" ht="12.75">
      <c r="A16" s="3"/>
      <c r="B16" s="4"/>
      <c r="C16" s="44"/>
      <c r="D16" s="44"/>
      <c r="E16" s="44"/>
    </row>
    <row r="17" spans="1:5" s="8" customFormat="1" ht="18" customHeight="1">
      <c r="A17" s="97" t="s">
        <v>96</v>
      </c>
      <c r="B17" s="98"/>
      <c r="C17" s="46">
        <f>C13</f>
        <v>6100</v>
      </c>
      <c r="D17" s="46">
        <f>D13</f>
        <v>0</v>
      </c>
      <c r="E17" s="46">
        <f>E13</f>
        <v>6100</v>
      </c>
    </row>
    <row r="18" spans="1:5" s="8" customFormat="1" ht="12.75">
      <c r="A18" s="10"/>
      <c r="B18" s="10"/>
      <c r="C18" s="48"/>
      <c r="D18" s="48"/>
      <c r="E18" s="48"/>
    </row>
    <row r="19" spans="1:5" s="14" customFormat="1" ht="12.75">
      <c r="A19" s="13"/>
      <c r="C19" s="13"/>
      <c r="D19" s="13"/>
      <c r="E19" s="13"/>
    </row>
    <row r="20" spans="1:5" s="14" customFormat="1" ht="12.75">
      <c r="A20" s="16" t="s">
        <v>37</v>
      </c>
      <c r="B20" s="16"/>
      <c r="C20" s="15" t="s">
        <v>4</v>
      </c>
      <c r="D20" s="94" t="s">
        <v>35</v>
      </c>
      <c r="E20" s="94"/>
    </row>
    <row r="21" spans="1:5" s="14" customFormat="1" ht="12.75">
      <c r="A21" s="13"/>
      <c r="B21" s="17"/>
      <c r="C21" s="15" t="s">
        <v>5</v>
      </c>
      <c r="D21" s="15"/>
      <c r="E21" s="15"/>
    </row>
    <row r="22" spans="1:5" s="14" customFormat="1" ht="12.75">
      <c r="A22" s="13"/>
      <c r="B22" s="17"/>
      <c r="C22" s="15"/>
      <c r="D22" s="15"/>
      <c r="E22" s="15"/>
    </row>
    <row r="23" spans="1:5" s="14" customFormat="1" ht="12.75">
      <c r="A23" s="95" t="s">
        <v>7</v>
      </c>
      <c r="B23" s="95"/>
      <c r="C23" s="15" t="s">
        <v>6</v>
      </c>
      <c r="D23" s="94" t="s">
        <v>41</v>
      </c>
      <c r="E23" s="94"/>
    </row>
    <row r="24" spans="1:5" s="14" customFormat="1" ht="12.75">
      <c r="A24" s="13"/>
      <c r="C24" s="13" t="s">
        <v>5</v>
      </c>
      <c r="D24" s="13"/>
      <c r="E24" s="13"/>
    </row>
    <row r="25" spans="1:5" s="14" customFormat="1" ht="12.75">
      <c r="A25" s="13"/>
      <c r="C25" s="13"/>
      <c r="D25" s="13"/>
      <c r="E25" s="13"/>
    </row>
    <row r="26" spans="1:5" s="14" customFormat="1" ht="12.75">
      <c r="A26" s="13"/>
      <c r="C26" s="13"/>
      <c r="D26" s="13"/>
      <c r="E26" s="13"/>
    </row>
    <row r="27" spans="1:5" s="14" customFormat="1" ht="12.75">
      <c r="A27" s="13"/>
      <c r="C27" s="13"/>
      <c r="D27" s="13"/>
      <c r="E27" s="13"/>
    </row>
    <row r="28" spans="1:5" s="14" customFormat="1" ht="12.75">
      <c r="A28" s="13"/>
      <c r="C28" s="13"/>
      <c r="D28" s="13"/>
      <c r="E28" s="13"/>
    </row>
    <row r="29" spans="1:5" s="14" customFormat="1" ht="12.75">
      <c r="A29" s="13"/>
      <c r="C29" s="13"/>
      <c r="D29" s="13"/>
      <c r="E29" s="13"/>
    </row>
    <row r="30" spans="1:5" s="14" customFormat="1" ht="12.75">
      <c r="A30" s="13"/>
      <c r="C30" s="13"/>
      <c r="D30" s="13"/>
      <c r="E30" s="13"/>
    </row>
    <row r="31" spans="1:5" s="14" customFormat="1" ht="12.75">
      <c r="A31" s="13"/>
      <c r="C31" s="13"/>
      <c r="D31" s="13"/>
      <c r="E31" s="13"/>
    </row>
    <row r="32" spans="1:5" s="14" customFormat="1" ht="12.75">
      <c r="A32" s="13"/>
      <c r="C32" s="13"/>
      <c r="D32" s="13"/>
      <c r="E32" s="13"/>
    </row>
    <row r="33" spans="1:5" s="14" customFormat="1" ht="12.75">
      <c r="A33" s="13"/>
      <c r="C33" s="13"/>
      <c r="D33" s="13"/>
      <c r="E33" s="13"/>
    </row>
    <row r="34" spans="1:5" s="14" customFormat="1" ht="12.75">
      <c r="A34" s="13"/>
      <c r="C34" s="13"/>
      <c r="D34" s="13"/>
      <c r="E34" s="13"/>
    </row>
  </sheetData>
  <sheetProtection/>
  <mergeCells count="7">
    <mergeCell ref="D20:E20"/>
    <mergeCell ref="A23:B23"/>
    <mergeCell ref="D23:E23"/>
    <mergeCell ref="A7:E7"/>
    <mergeCell ref="A8:E8"/>
    <mergeCell ref="A9:E9"/>
    <mergeCell ref="A17:B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59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4.71093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1.28125" style="0" bestFit="1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149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150</v>
      </c>
      <c r="B8" s="96"/>
      <c r="C8" s="96"/>
      <c r="D8" s="96"/>
      <c r="E8" s="96"/>
      <c r="F8" s="57"/>
    </row>
    <row r="9" spans="1:5" ht="15.75">
      <c r="A9" s="96" t="s">
        <v>26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s="8" customFormat="1" ht="12.75">
      <c r="A12" s="5"/>
      <c r="B12" s="6"/>
      <c r="C12" s="7"/>
      <c r="D12" s="7"/>
      <c r="E12" s="7"/>
    </row>
    <row r="13" spans="1:6" s="8" customFormat="1" ht="12.75">
      <c r="A13" s="5">
        <v>211</v>
      </c>
      <c r="B13" s="6" t="s">
        <v>17</v>
      </c>
      <c r="C13" s="7">
        <v>931400</v>
      </c>
      <c r="D13" s="7">
        <v>129700</v>
      </c>
      <c r="E13" s="7">
        <f>C13+D13</f>
        <v>1061100</v>
      </c>
      <c r="F13" s="58">
        <f>E13/11.5</f>
        <v>92269.56521739131</v>
      </c>
    </row>
    <row r="14" spans="1:6" s="8" customFormat="1" ht="12.75">
      <c r="A14" s="5"/>
      <c r="B14" s="63" t="s">
        <v>151</v>
      </c>
      <c r="C14" s="7"/>
      <c r="D14" s="7"/>
      <c r="E14" s="7"/>
      <c r="F14" s="58"/>
    </row>
    <row r="15" spans="1:6" s="8" customFormat="1" ht="25.5">
      <c r="A15" s="5">
        <v>266</v>
      </c>
      <c r="B15" s="54" t="s">
        <v>49</v>
      </c>
      <c r="C15" s="7">
        <v>20000</v>
      </c>
      <c r="D15" s="7"/>
      <c r="E15" s="7">
        <f>C15+D15</f>
        <v>20000</v>
      </c>
      <c r="F15" s="58">
        <f>E15/525.15</f>
        <v>38.08435685042369</v>
      </c>
    </row>
    <row r="16" spans="1:5" ht="12.75">
      <c r="A16" s="53"/>
      <c r="B16" s="63" t="s">
        <v>120</v>
      </c>
      <c r="C16" s="9"/>
      <c r="D16" s="9"/>
      <c r="E16" s="9"/>
    </row>
    <row r="17" spans="1:5" s="8" customFormat="1" ht="12.75">
      <c r="A17" s="97" t="s">
        <v>89</v>
      </c>
      <c r="B17" s="98"/>
      <c r="C17" s="7">
        <f>C13+C15</f>
        <v>951400</v>
      </c>
      <c r="D17" s="7">
        <f>D13+D15</f>
        <v>129700</v>
      </c>
      <c r="E17" s="7">
        <f>E13+E15</f>
        <v>1081100</v>
      </c>
    </row>
    <row r="18" spans="1:6" s="8" customFormat="1" ht="12.75">
      <c r="A18" s="10"/>
      <c r="B18" s="10"/>
      <c r="C18" s="11"/>
      <c r="D18" s="11"/>
      <c r="E18" s="11"/>
      <c r="F18" s="12"/>
    </row>
    <row r="19" spans="1:5" s="14" customFormat="1" ht="15.75" customHeight="1">
      <c r="A19" s="13"/>
      <c r="C19" s="15"/>
      <c r="D19" s="15"/>
      <c r="E19" s="15"/>
    </row>
    <row r="20" spans="1:5" s="14" customFormat="1" ht="12.75">
      <c r="A20" s="16" t="s">
        <v>37</v>
      </c>
      <c r="B20" s="16"/>
      <c r="C20" s="15" t="s">
        <v>4</v>
      </c>
      <c r="D20" s="94" t="s">
        <v>35</v>
      </c>
      <c r="E20" s="94"/>
    </row>
    <row r="21" spans="1:5" s="14" customFormat="1" ht="12.75">
      <c r="A21" s="13"/>
      <c r="B21" s="17"/>
      <c r="C21" s="15" t="s">
        <v>5</v>
      </c>
      <c r="D21" s="15"/>
      <c r="E21" s="15"/>
    </row>
    <row r="22" spans="1:5" s="14" customFormat="1" ht="12.75">
      <c r="A22" s="13"/>
      <c r="B22" s="17"/>
      <c r="C22" s="15"/>
      <c r="D22" s="15"/>
      <c r="E22" s="15"/>
    </row>
    <row r="23" spans="1:5" s="14" customFormat="1" ht="12.75">
      <c r="A23" s="95" t="s">
        <v>7</v>
      </c>
      <c r="B23" s="95"/>
      <c r="C23" s="15" t="s">
        <v>6</v>
      </c>
      <c r="D23" s="94" t="s">
        <v>41</v>
      </c>
      <c r="E23" s="94"/>
    </row>
    <row r="24" spans="1:5" s="14" customFormat="1" ht="12.75">
      <c r="A24" s="13"/>
      <c r="C24" s="15" t="s">
        <v>5</v>
      </c>
      <c r="D24" s="15"/>
      <c r="E24" s="15"/>
    </row>
    <row r="25" spans="1:5" s="14" customFormat="1" ht="12.75">
      <c r="A25" s="13"/>
      <c r="C25" s="15"/>
      <c r="D25" s="15"/>
      <c r="E25" s="15"/>
    </row>
    <row r="26" spans="1:5" s="14" customFormat="1" ht="12.75">
      <c r="A26" s="13"/>
      <c r="C26" s="15"/>
      <c r="D26" s="15"/>
      <c r="E26" s="15"/>
    </row>
    <row r="27" spans="1:5" s="14" customFormat="1" ht="12.75">
      <c r="A27" s="13"/>
      <c r="C27" s="15"/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</sheetData>
  <sheetProtection/>
  <mergeCells count="7">
    <mergeCell ref="A7:E7"/>
    <mergeCell ref="A8:E8"/>
    <mergeCell ref="A9:E9"/>
    <mergeCell ref="A17:B17"/>
    <mergeCell ref="D20:E20"/>
    <mergeCell ref="A23:B23"/>
    <mergeCell ref="D23:E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62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149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150</v>
      </c>
      <c r="B8" s="96"/>
      <c r="C8" s="96"/>
      <c r="D8" s="96"/>
      <c r="E8" s="96"/>
      <c r="F8" s="57"/>
    </row>
    <row r="9" spans="1:5" ht="15.75">
      <c r="A9" s="96" t="s">
        <v>27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s="8" customFormat="1" ht="12.75" hidden="1">
      <c r="A12" s="5"/>
      <c r="B12" s="6"/>
      <c r="C12" s="7"/>
      <c r="D12" s="7"/>
      <c r="E12" s="7"/>
    </row>
    <row r="13" spans="1:5" s="8" customFormat="1" ht="12.75" hidden="1">
      <c r="A13" s="5"/>
      <c r="B13" s="6"/>
      <c r="C13" s="7"/>
      <c r="D13" s="7"/>
      <c r="E13" s="7"/>
    </row>
    <row r="14" spans="1:5" s="22" customFormat="1" ht="12.75" hidden="1">
      <c r="A14" s="21"/>
      <c r="B14" s="19"/>
      <c r="C14" s="20"/>
      <c r="D14" s="20"/>
      <c r="E14" s="20"/>
    </row>
    <row r="15" spans="1:5" ht="12.75">
      <c r="A15" s="3"/>
      <c r="B15" s="4"/>
      <c r="C15" s="9"/>
      <c r="D15" s="9"/>
      <c r="E15" s="9"/>
    </row>
    <row r="16" spans="1:5" s="8" customFormat="1" ht="12.75">
      <c r="A16" s="5">
        <v>213</v>
      </c>
      <c r="B16" s="6" t="s">
        <v>19</v>
      </c>
      <c r="C16" s="7">
        <v>287300</v>
      </c>
      <c r="D16" s="7">
        <v>46300</v>
      </c>
      <c r="E16" s="7">
        <f>C16+D16</f>
        <v>333600</v>
      </c>
    </row>
    <row r="17" spans="1:5" ht="12.75">
      <c r="A17" s="5"/>
      <c r="B17" s="63" t="s">
        <v>78</v>
      </c>
      <c r="C17" s="9"/>
      <c r="D17" s="9"/>
      <c r="E17" s="9"/>
    </row>
    <row r="18" spans="1:5" s="8" customFormat="1" ht="12.75" hidden="1">
      <c r="A18" s="5"/>
      <c r="B18" s="6"/>
      <c r="C18" s="7"/>
      <c r="D18" s="7"/>
      <c r="E18" s="7"/>
    </row>
    <row r="19" spans="1:5" ht="12.75" hidden="1">
      <c r="A19" s="3"/>
      <c r="B19" s="4"/>
      <c r="C19" s="9"/>
      <c r="D19" s="9"/>
      <c r="E19" s="9"/>
    </row>
    <row r="20" spans="1:5" s="8" customFormat="1" ht="12.75">
      <c r="A20" s="97" t="s">
        <v>90</v>
      </c>
      <c r="B20" s="98"/>
      <c r="C20" s="7">
        <f>C16</f>
        <v>287300</v>
      </c>
      <c r="D20" s="7">
        <f>D16</f>
        <v>46300</v>
      </c>
      <c r="E20" s="7">
        <f>E16</f>
        <v>333600</v>
      </c>
    </row>
    <row r="21" spans="1:6" s="8" customFormat="1" ht="12.75">
      <c r="A21" s="10"/>
      <c r="B21" s="10"/>
      <c r="C21" s="11"/>
      <c r="D21" s="11"/>
      <c r="E21" s="11"/>
      <c r="F21" s="12"/>
    </row>
    <row r="22" spans="1:5" s="14" customFormat="1" ht="14.25" customHeight="1">
      <c r="A22" s="13"/>
      <c r="C22" s="15"/>
      <c r="D22" s="15"/>
      <c r="E22" s="15"/>
    </row>
    <row r="23" spans="1:5" s="14" customFormat="1" ht="12.75">
      <c r="A23" s="16" t="s">
        <v>37</v>
      </c>
      <c r="B23" s="16"/>
      <c r="C23" s="15" t="s">
        <v>4</v>
      </c>
      <c r="D23" s="94" t="s">
        <v>35</v>
      </c>
      <c r="E23" s="94"/>
    </row>
    <row r="24" spans="1:5" s="14" customFormat="1" ht="12.75">
      <c r="A24" s="13"/>
      <c r="B24" s="17"/>
      <c r="C24" s="15" t="s">
        <v>5</v>
      </c>
      <c r="D24" s="15"/>
      <c r="E24" s="15"/>
    </row>
    <row r="25" spans="1:5" s="14" customFormat="1" ht="12.75">
      <c r="A25" s="13"/>
      <c r="B25" s="17"/>
      <c r="C25" s="15"/>
      <c r="D25" s="15"/>
      <c r="E25" s="15"/>
    </row>
    <row r="26" spans="1:5" s="14" customFormat="1" ht="12.75">
      <c r="A26" s="95" t="s">
        <v>7</v>
      </c>
      <c r="B26" s="95"/>
      <c r="C26" s="15" t="s">
        <v>6</v>
      </c>
      <c r="D26" s="94" t="s">
        <v>41</v>
      </c>
      <c r="E26" s="94"/>
    </row>
    <row r="27" spans="1:5" s="14" customFormat="1" ht="12.75">
      <c r="A27" s="13"/>
      <c r="C27" s="15" t="s">
        <v>5</v>
      </c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1:5" s="14" customFormat="1" ht="12.75">
      <c r="A36" s="13"/>
      <c r="C36" s="15"/>
      <c r="D36" s="15"/>
      <c r="E36" s="15"/>
    </row>
    <row r="37" spans="1:5" s="14" customFormat="1" ht="12.75">
      <c r="A37" s="13"/>
      <c r="C37" s="15"/>
      <c r="D37" s="15"/>
      <c r="E37" s="15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  <row r="61" spans="3:5" ht="12.75">
      <c r="C61" s="18"/>
      <c r="D61" s="18"/>
      <c r="E61" s="18"/>
    </row>
    <row r="62" spans="3:5" ht="12.75">
      <c r="C62" s="18"/>
      <c r="D62" s="18"/>
      <c r="E62" s="18"/>
    </row>
  </sheetData>
  <sheetProtection/>
  <mergeCells count="7">
    <mergeCell ref="A7:E7"/>
    <mergeCell ref="A8:E8"/>
    <mergeCell ref="A9:E9"/>
    <mergeCell ref="A20:B20"/>
    <mergeCell ref="D23:E23"/>
    <mergeCell ref="A26:B26"/>
    <mergeCell ref="D26:E26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6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4.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149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150</v>
      </c>
      <c r="B8" s="96"/>
      <c r="C8" s="96"/>
      <c r="D8" s="96"/>
      <c r="E8" s="96"/>
      <c r="F8" s="57"/>
    </row>
    <row r="9" spans="1:5" ht="15.75">
      <c r="A9" s="96" t="s">
        <v>30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3"/>
      <c r="B12" s="4"/>
      <c r="C12" s="9"/>
      <c r="D12" s="9"/>
      <c r="E12" s="9"/>
    </row>
    <row r="13" spans="1:6" s="8" customFormat="1" ht="12.75">
      <c r="A13" s="5" t="s">
        <v>50</v>
      </c>
      <c r="B13" s="6" t="s">
        <v>17</v>
      </c>
      <c r="C13" s="7">
        <v>3332000</v>
      </c>
      <c r="D13" s="7">
        <v>527700</v>
      </c>
      <c r="E13" s="7">
        <f>C13+D13</f>
        <v>3859700</v>
      </c>
      <c r="F13" s="12">
        <f>E13/11.5</f>
        <v>335626.0869565217</v>
      </c>
    </row>
    <row r="14" spans="1:6" s="8" customFormat="1" ht="12.75">
      <c r="A14" s="5"/>
      <c r="B14" s="63" t="s">
        <v>152</v>
      </c>
      <c r="C14" s="7"/>
      <c r="D14" s="7"/>
      <c r="E14" s="7"/>
      <c r="F14" s="12"/>
    </row>
    <row r="15" spans="1:6" s="8" customFormat="1" ht="12.75">
      <c r="A15" s="5" t="s">
        <v>51</v>
      </c>
      <c r="B15" s="6" t="s">
        <v>17</v>
      </c>
      <c r="C15" s="7">
        <v>223700</v>
      </c>
      <c r="D15" s="7">
        <v>0</v>
      </c>
      <c r="E15" s="7">
        <f>C15+D15</f>
        <v>223700</v>
      </c>
      <c r="F15" s="12">
        <f>E15/11.5</f>
        <v>19452.17391304348</v>
      </c>
    </row>
    <row r="16" spans="1:6" s="8" customFormat="1" ht="12.75">
      <c r="A16" s="5"/>
      <c r="B16" s="63" t="s">
        <v>124</v>
      </c>
      <c r="C16" s="7"/>
      <c r="D16" s="7"/>
      <c r="E16" s="7"/>
      <c r="F16" s="12"/>
    </row>
    <row r="17" spans="1:6" s="8" customFormat="1" ht="25.5">
      <c r="A17" s="5" t="s">
        <v>52</v>
      </c>
      <c r="B17" s="54" t="s">
        <v>49</v>
      </c>
      <c r="C17" s="7">
        <v>40000</v>
      </c>
      <c r="D17" s="7">
        <v>0</v>
      </c>
      <c r="E17" s="7">
        <f>C17+D17</f>
        <v>40000</v>
      </c>
      <c r="F17" s="12">
        <f>E17/614.08</f>
        <v>65.13809275664408</v>
      </c>
    </row>
    <row r="18" spans="1:6" s="8" customFormat="1" ht="12.75">
      <c r="A18" s="5"/>
      <c r="B18" s="63" t="s">
        <v>125</v>
      </c>
      <c r="C18" s="7"/>
      <c r="D18" s="7"/>
      <c r="E18" s="7"/>
      <c r="F18" s="12"/>
    </row>
    <row r="19" spans="1:5" s="8" customFormat="1" ht="25.5" hidden="1">
      <c r="A19" s="5" t="s">
        <v>76</v>
      </c>
      <c r="B19" s="54" t="s">
        <v>49</v>
      </c>
      <c r="C19" s="7"/>
      <c r="D19" s="7"/>
      <c r="E19" s="7"/>
    </row>
    <row r="20" spans="1:5" s="8" customFormat="1" ht="12.75" hidden="1">
      <c r="A20" s="5"/>
      <c r="B20" s="63" t="s">
        <v>77</v>
      </c>
      <c r="C20" s="7"/>
      <c r="D20" s="7"/>
      <c r="E20" s="7"/>
    </row>
    <row r="21" spans="1:5" ht="12.75" hidden="1">
      <c r="A21" s="3"/>
      <c r="B21" s="4"/>
      <c r="C21" s="9"/>
      <c r="D21" s="9"/>
      <c r="E21" s="9"/>
    </row>
    <row r="22" spans="1:5" s="8" customFormat="1" ht="12.75" hidden="1">
      <c r="A22" s="5"/>
      <c r="B22" s="6"/>
      <c r="C22" s="7"/>
      <c r="D22" s="7"/>
      <c r="E22" s="7"/>
    </row>
    <row r="23" spans="1:5" ht="12.75" hidden="1">
      <c r="A23" s="3"/>
      <c r="B23" s="4"/>
      <c r="C23" s="9"/>
      <c r="D23" s="9"/>
      <c r="E23" s="9"/>
    </row>
    <row r="24" spans="1:5" s="8" customFormat="1" ht="12.75">
      <c r="A24" s="97" t="s">
        <v>95</v>
      </c>
      <c r="B24" s="98"/>
      <c r="C24" s="7">
        <f>C13+C15+C17</f>
        <v>3595700</v>
      </c>
      <c r="D24" s="7">
        <f>D13+D15+D17</f>
        <v>527700</v>
      </c>
      <c r="E24" s="7">
        <f>E13+E15+E17</f>
        <v>4123400</v>
      </c>
    </row>
    <row r="25" spans="1:6" s="8" customFormat="1" ht="12.75">
      <c r="A25" s="10"/>
      <c r="B25" s="10"/>
      <c r="C25" s="11"/>
      <c r="D25" s="11"/>
      <c r="E25" s="11"/>
      <c r="F25" s="12"/>
    </row>
    <row r="26" spans="1:5" s="14" customFormat="1" ht="12.75">
      <c r="A26" s="13"/>
      <c r="C26" s="15"/>
      <c r="D26" s="15"/>
      <c r="E26" s="15"/>
    </row>
    <row r="27" spans="1:5" s="14" customFormat="1" ht="12.75">
      <c r="A27" s="16" t="s">
        <v>37</v>
      </c>
      <c r="B27" s="16"/>
      <c r="C27" s="15" t="s">
        <v>4</v>
      </c>
      <c r="D27" s="94" t="s">
        <v>35</v>
      </c>
      <c r="E27" s="94"/>
    </row>
    <row r="28" spans="1:5" s="14" customFormat="1" ht="12.75">
      <c r="A28" s="13"/>
      <c r="B28" s="17"/>
      <c r="C28" s="15" t="s">
        <v>5</v>
      </c>
      <c r="D28" s="15"/>
      <c r="E28" s="15"/>
    </row>
    <row r="29" spans="1:5" s="14" customFormat="1" ht="12.75">
      <c r="A29" s="13"/>
      <c r="B29" s="17"/>
      <c r="C29" s="15"/>
      <c r="D29" s="15"/>
      <c r="E29" s="15"/>
    </row>
    <row r="30" spans="1:5" s="14" customFormat="1" ht="12.75">
      <c r="A30" s="95" t="s">
        <v>7</v>
      </c>
      <c r="B30" s="95"/>
      <c r="C30" s="15" t="s">
        <v>6</v>
      </c>
      <c r="D30" s="94" t="s">
        <v>41</v>
      </c>
      <c r="E30" s="94"/>
    </row>
    <row r="31" spans="1:5" s="14" customFormat="1" ht="12.75">
      <c r="A31" s="13"/>
      <c r="C31" s="15" t="s">
        <v>5</v>
      </c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1:5" s="14" customFormat="1" ht="12.75">
      <c r="A36" s="13"/>
      <c r="C36" s="15"/>
      <c r="D36" s="15"/>
      <c r="E36" s="15"/>
    </row>
    <row r="37" spans="1:5" s="14" customFormat="1" ht="12.75">
      <c r="A37" s="13"/>
      <c r="C37" s="15"/>
      <c r="D37" s="15"/>
      <c r="E37" s="15"/>
    </row>
    <row r="38" spans="1:5" s="14" customFormat="1" ht="12.75">
      <c r="A38" s="13"/>
      <c r="C38" s="15"/>
      <c r="D38" s="15"/>
      <c r="E38" s="15"/>
    </row>
    <row r="39" spans="1:5" s="14" customFormat="1" ht="12.75">
      <c r="A39" s="13"/>
      <c r="C39" s="15"/>
      <c r="D39" s="15"/>
      <c r="E39" s="15"/>
    </row>
    <row r="40" spans="1:5" s="14" customFormat="1" ht="12.75">
      <c r="A40" s="13"/>
      <c r="C40" s="15"/>
      <c r="D40" s="15"/>
      <c r="E40" s="15"/>
    </row>
    <row r="41" spans="1:5" s="14" customFormat="1" ht="12.75">
      <c r="A41" s="13"/>
      <c r="C41" s="15"/>
      <c r="D41" s="15"/>
      <c r="E41" s="15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  <row r="61" spans="3:5" ht="12.75">
      <c r="C61" s="18"/>
      <c r="D61" s="18"/>
      <c r="E61" s="18"/>
    </row>
    <row r="62" spans="3:5" ht="12.75">
      <c r="C62" s="18"/>
      <c r="D62" s="18"/>
      <c r="E62" s="18"/>
    </row>
    <row r="63" spans="3:5" ht="12.75">
      <c r="C63" s="18"/>
      <c r="D63" s="18"/>
      <c r="E63" s="18"/>
    </row>
    <row r="64" spans="3:5" ht="12.75">
      <c r="C64" s="18"/>
      <c r="D64" s="18"/>
      <c r="E64" s="18"/>
    </row>
    <row r="65" spans="3:5" ht="12.75">
      <c r="C65" s="18"/>
      <c r="D65" s="18"/>
      <c r="E65" s="18"/>
    </row>
    <row r="66" spans="3:5" ht="12.75">
      <c r="C66" s="18"/>
      <c r="D66" s="18"/>
      <c r="E66" s="18"/>
    </row>
  </sheetData>
  <sheetProtection/>
  <mergeCells count="7">
    <mergeCell ref="A7:E7"/>
    <mergeCell ref="A8:E8"/>
    <mergeCell ref="A9:E9"/>
    <mergeCell ref="A24:B24"/>
    <mergeCell ref="D27:E27"/>
    <mergeCell ref="A30:B30"/>
    <mergeCell ref="D30:E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0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149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150</v>
      </c>
      <c r="B8" s="96"/>
      <c r="C8" s="96"/>
      <c r="D8" s="96"/>
      <c r="E8" s="96"/>
      <c r="F8" s="57"/>
    </row>
    <row r="9" spans="1:5" ht="15.75">
      <c r="A9" s="96" t="s">
        <v>31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3"/>
      <c r="B12" s="4"/>
      <c r="C12" s="9"/>
      <c r="D12" s="9"/>
      <c r="E12" s="9"/>
    </row>
    <row r="13" spans="1:5" s="8" customFormat="1" ht="12.75">
      <c r="A13" s="5" t="s">
        <v>53</v>
      </c>
      <c r="B13" s="6" t="s">
        <v>19</v>
      </c>
      <c r="C13" s="7">
        <v>1018300</v>
      </c>
      <c r="D13" s="7">
        <v>126300</v>
      </c>
      <c r="E13" s="7">
        <f>C13+D13</f>
        <v>1144600</v>
      </c>
    </row>
    <row r="14" spans="1:5" s="8" customFormat="1" ht="12.75">
      <c r="A14" s="5"/>
      <c r="B14" s="63" t="s">
        <v>78</v>
      </c>
      <c r="C14" s="7"/>
      <c r="D14" s="7"/>
      <c r="E14" s="7"/>
    </row>
    <row r="15" spans="1:5" s="8" customFormat="1" ht="12.75">
      <c r="A15" s="5" t="s">
        <v>54</v>
      </c>
      <c r="B15" s="6" t="s">
        <v>19</v>
      </c>
      <c r="C15" s="7">
        <v>67600</v>
      </c>
      <c r="D15" s="7">
        <v>2000</v>
      </c>
      <c r="E15" s="7">
        <f>C15+D15</f>
        <v>69600</v>
      </c>
    </row>
    <row r="16" spans="1:5" s="8" customFormat="1" ht="12" customHeight="1">
      <c r="A16" s="5"/>
      <c r="B16" s="63" t="s">
        <v>78</v>
      </c>
      <c r="C16" s="7"/>
      <c r="D16" s="7"/>
      <c r="E16" s="7"/>
    </row>
    <row r="17" spans="1:5" ht="12.75">
      <c r="A17" s="3"/>
      <c r="B17" s="4"/>
      <c r="C17" s="9"/>
      <c r="D17" s="9"/>
      <c r="E17" s="9"/>
    </row>
    <row r="18" spans="1:5" s="8" customFormat="1" ht="12.75">
      <c r="A18" s="97" t="s">
        <v>99</v>
      </c>
      <c r="B18" s="98"/>
      <c r="C18" s="7">
        <f>C13+C15</f>
        <v>1085900</v>
      </c>
      <c r="D18" s="7">
        <f>D13+D15</f>
        <v>128300</v>
      </c>
      <c r="E18" s="7">
        <f>E13+E15</f>
        <v>1214200</v>
      </c>
    </row>
    <row r="19" spans="1:6" s="8" customFormat="1" ht="12.75">
      <c r="A19" s="10"/>
      <c r="B19" s="10"/>
      <c r="C19" s="11"/>
      <c r="D19" s="11"/>
      <c r="E19" s="11"/>
      <c r="F19" s="12"/>
    </row>
    <row r="20" spans="1:5" s="14" customFormat="1" ht="14.25" customHeight="1">
      <c r="A20" s="13"/>
      <c r="C20" s="15"/>
      <c r="D20" s="15"/>
      <c r="E20" s="15"/>
    </row>
    <row r="21" spans="1:5" s="14" customFormat="1" ht="12.75">
      <c r="A21" s="16" t="s">
        <v>37</v>
      </c>
      <c r="B21" s="16"/>
      <c r="C21" s="15" t="s">
        <v>4</v>
      </c>
      <c r="D21" s="94" t="s">
        <v>35</v>
      </c>
      <c r="E21" s="94"/>
    </row>
    <row r="22" spans="1:5" s="14" customFormat="1" ht="12.75">
      <c r="A22" s="13"/>
      <c r="B22" s="17"/>
      <c r="C22" s="15" t="s">
        <v>5</v>
      </c>
      <c r="D22" s="15"/>
      <c r="E22" s="15"/>
    </row>
    <row r="23" spans="1:5" s="14" customFormat="1" ht="12.75">
      <c r="A23" s="13"/>
      <c r="B23" s="17"/>
      <c r="C23" s="15"/>
      <c r="D23" s="15"/>
      <c r="E23" s="15"/>
    </row>
    <row r="24" spans="1:5" s="14" customFormat="1" ht="12.75">
      <c r="A24" s="95" t="s">
        <v>7</v>
      </c>
      <c r="B24" s="95"/>
      <c r="C24" s="15" t="s">
        <v>6</v>
      </c>
      <c r="D24" s="94" t="s">
        <v>41</v>
      </c>
      <c r="E24" s="94"/>
    </row>
    <row r="25" spans="1:5" s="14" customFormat="1" ht="12.75">
      <c r="A25" s="13"/>
      <c r="C25" s="15" t="s">
        <v>5</v>
      </c>
      <c r="D25" s="15"/>
      <c r="E25" s="15"/>
    </row>
    <row r="26" spans="1:5" s="14" customFormat="1" ht="12.75">
      <c r="A26" s="13"/>
      <c r="C26" s="15"/>
      <c r="D26" s="15"/>
      <c r="E26" s="15"/>
    </row>
    <row r="27" spans="1:5" s="14" customFormat="1" ht="12.75">
      <c r="A27" s="13"/>
      <c r="C27" s="15"/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3:5" ht="12.75">
      <c r="C36" s="18"/>
      <c r="D36" s="18"/>
      <c r="E36" s="18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</sheetData>
  <sheetProtection/>
  <mergeCells count="7">
    <mergeCell ref="A7:E7"/>
    <mergeCell ref="A8:E8"/>
    <mergeCell ref="A9:E9"/>
    <mergeCell ref="A18:B18"/>
    <mergeCell ref="D21:E21"/>
    <mergeCell ref="A24:B24"/>
    <mergeCell ref="D24:E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59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111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112</v>
      </c>
      <c r="B8" s="96"/>
      <c r="C8" s="96"/>
      <c r="D8" s="96"/>
      <c r="E8" s="96"/>
      <c r="F8" s="57"/>
    </row>
    <row r="9" spans="1:5" ht="15.75">
      <c r="A9" s="96" t="s">
        <v>38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3"/>
      <c r="B12" s="4"/>
      <c r="C12" s="3"/>
      <c r="D12" s="3"/>
      <c r="E12" s="3"/>
    </row>
    <row r="13" spans="1:5" s="8" customFormat="1" ht="12.75">
      <c r="A13" s="5">
        <v>213</v>
      </c>
      <c r="B13" s="6" t="s">
        <v>19</v>
      </c>
      <c r="C13" s="7">
        <v>564800</v>
      </c>
      <c r="D13" s="7">
        <v>0</v>
      </c>
      <c r="E13" s="7">
        <f>C13+D13</f>
        <v>564800</v>
      </c>
    </row>
    <row r="14" spans="1:5" s="8" customFormat="1" ht="12.75">
      <c r="A14" s="5"/>
      <c r="B14" s="63" t="s">
        <v>78</v>
      </c>
      <c r="C14" s="7"/>
      <c r="D14" s="7"/>
      <c r="E14" s="7"/>
    </row>
    <row r="15" spans="1:5" s="8" customFormat="1" ht="12.75">
      <c r="A15" s="5" t="s">
        <v>18</v>
      </c>
      <c r="B15" s="6" t="s">
        <v>19</v>
      </c>
      <c r="C15" s="7">
        <v>70200</v>
      </c>
      <c r="D15" s="7">
        <v>0</v>
      </c>
      <c r="E15" s="7">
        <f>C15+D15</f>
        <v>70200</v>
      </c>
    </row>
    <row r="16" spans="1:5" ht="12.75">
      <c r="A16" s="3"/>
      <c r="B16" s="63" t="s">
        <v>78</v>
      </c>
      <c r="C16" s="9"/>
      <c r="D16" s="9"/>
      <c r="E16" s="9"/>
    </row>
    <row r="17" spans="1:5" s="8" customFormat="1" ht="12.75">
      <c r="A17" s="97" t="s">
        <v>84</v>
      </c>
      <c r="B17" s="98"/>
      <c r="C17" s="7">
        <f>C13+C15</f>
        <v>635000</v>
      </c>
      <c r="D17" s="7">
        <f>D13+D15</f>
        <v>0</v>
      </c>
      <c r="E17" s="7">
        <f>E13+E15</f>
        <v>635000</v>
      </c>
    </row>
    <row r="18" spans="1:6" s="8" customFormat="1" ht="12.75">
      <c r="A18" s="10"/>
      <c r="B18" s="10"/>
      <c r="C18" s="11"/>
      <c r="D18" s="11"/>
      <c r="E18" s="11"/>
      <c r="F18" s="12"/>
    </row>
    <row r="19" spans="1:5" s="14" customFormat="1" ht="14.25" customHeight="1">
      <c r="A19" s="13"/>
      <c r="C19" s="15"/>
      <c r="D19" s="15"/>
      <c r="E19" s="15"/>
    </row>
    <row r="20" spans="1:5" s="14" customFormat="1" ht="12.75">
      <c r="A20" s="16" t="s">
        <v>37</v>
      </c>
      <c r="B20" s="16"/>
      <c r="C20" s="15" t="s">
        <v>4</v>
      </c>
      <c r="D20" s="94" t="s">
        <v>35</v>
      </c>
      <c r="E20" s="94"/>
    </row>
    <row r="21" spans="1:5" s="14" customFormat="1" ht="12.75">
      <c r="A21" s="13"/>
      <c r="B21" s="17"/>
      <c r="C21" s="15" t="s">
        <v>5</v>
      </c>
      <c r="D21" s="15"/>
      <c r="E21" s="15"/>
    </row>
    <row r="22" spans="1:5" s="14" customFormat="1" ht="12.75">
      <c r="A22" s="13"/>
      <c r="B22" s="17"/>
      <c r="C22" s="15"/>
      <c r="D22" s="15"/>
      <c r="E22" s="15"/>
    </row>
    <row r="23" spans="1:5" s="14" customFormat="1" ht="12.75">
      <c r="A23" s="95" t="s">
        <v>7</v>
      </c>
      <c r="B23" s="95"/>
      <c r="C23" s="15" t="s">
        <v>6</v>
      </c>
      <c r="D23" s="94" t="s">
        <v>41</v>
      </c>
      <c r="E23" s="94"/>
    </row>
    <row r="24" spans="1:5" s="14" customFormat="1" ht="12.75">
      <c r="A24" s="13"/>
      <c r="C24" s="15" t="s">
        <v>5</v>
      </c>
      <c r="D24" s="15"/>
      <c r="E24" s="15"/>
    </row>
    <row r="25" spans="1:5" s="14" customFormat="1" ht="12.75">
      <c r="A25" s="13"/>
      <c r="C25" s="15"/>
      <c r="D25" s="15"/>
      <c r="E25" s="15"/>
    </row>
    <row r="26" spans="1:5" s="14" customFormat="1" ht="12.75">
      <c r="A26" s="13"/>
      <c r="C26" s="15"/>
      <c r="D26" s="15"/>
      <c r="E26" s="15"/>
    </row>
    <row r="27" spans="1:5" s="14" customFormat="1" ht="12.75">
      <c r="A27" s="13"/>
      <c r="C27" s="15"/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</sheetData>
  <sheetProtection/>
  <mergeCells count="7">
    <mergeCell ref="D20:E20"/>
    <mergeCell ref="A23:B23"/>
    <mergeCell ref="D23:E23"/>
    <mergeCell ref="A7:E7"/>
    <mergeCell ref="A8:E8"/>
    <mergeCell ref="A9:E9"/>
    <mergeCell ref="A17:B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7"/>
  <sheetViews>
    <sheetView view="pageBreakPreview" zoomScaleSheetLayoutView="100" zoomScalePageLayoutView="0" workbookViewId="0" topLeftCell="A52">
      <selection activeCell="E79" sqref="E79"/>
    </sheetView>
  </sheetViews>
  <sheetFormatPr defaultColWidth="9.140625" defaultRowHeight="12.75"/>
  <cols>
    <col min="2" max="2" width="46.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1.28125" style="57" bestFit="1" customWidth="1"/>
    <col min="7" max="7" width="11.8515625" style="0" bestFit="1" customWidth="1"/>
  </cols>
  <sheetData>
    <row r="1" ht="12.75">
      <c r="C1" t="s">
        <v>67</v>
      </c>
    </row>
    <row r="2" ht="12.75">
      <c r="C2" t="s">
        <v>0</v>
      </c>
    </row>
    <row r="3" ht="12.75">
      <c r="C3" t="s">
        <v>36</v>
      </c>
    </row>
    <row r="4" ht="12.75">
      <c r="C4" t="s">
        <v>14</v>
      </c>
    </row>
    <row r="5" ht="12.75">
      <c r="C5" s="49" t="s">
        <v>111</v>
      </c>
    </row>
    <row r="7" spans="1:5" ht="15.75">
      <c r="A7" s="96" t="s">
        <v>1</v>
      </c>
      <c r="B7" s="96"/>
      <c r="C7" s="96"/>
      <c r="D7" s="96"/>
      <c r="E7" s="96"/>
    </row>
    <row r="8" spans="1:5" ht="15.75">
      <c r="A8" s="96" t="s">
        <v>112</v>
      </c>
      <c r="B8" s="96"/>
      <c r="C8" s="96"/>
      <c r="D8" s="96"/>
      <c r="E8" s="96"/>
    </row>
    <row r="9" spans="1:5" ht="15.75">
      <c r="A9" s="96" t="s">
        <v>20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23"/>
      <c r="B12" s="24"/>
      <c r="C12" s="23"/>
      <c r="D12" s="23"/>
      <c r="E12" s="23"/>
    </row>
    <row r="13" spans="1:6" s="8" customFormat="1" ht="12.75">
      <c r="A13" s="25">
        <v>221</v>
      </c>
      <c r="B13" s="26" t="s">
        <v>21</v>
      </c>
      <c r="C13" s="27">
        <f>SUM(C14:C18)</f>
        <v>25000</v>
      </c>
      <c r="D13" s="27">
        <f>SUM(D14:D18)</f>
        <v>0</v>
      </c>
      <c r="E13" s="27">
        <f>SUM(E14:E18)</f>
        <v>25000</v>
      </c>
      <c r="F13" s="58"/>
    </row>
    <row r="14" spans="1:6" s="8" customFormat="1" ht="12.75">
      <c r="A14" s="25"/>
      <c r="B14" s="50" t="s">
        <v>102</v>
      </c>
      <c r="C14" s="31">
        <f>10000-147.6</f>
        <v>9852.4</v>
      </c>
      <c r="D14" s="31"/>
      <c r="E14" s="31">
        <f>C14+D14</f>
        <v>9852.4</v>
      </c>
      <c r="F14" s="58"/>
    </row>
    <row r="15" spans="1:6" s="8" customFormat="1" ht="12.75">
      <c r="A15" s="25"/>
      <c r="B15" s="50" t="s">
        <v>145</v>
      </c>
      <c r="C15" s="31">
        <v>147.6</v>
      </c>
      <c r="D15" s="31"/>
      <c r="E15" s="31">
        <f>C15+D15</f>
        <v>147.6</v>
      </c>
      <c r="F15" s="58"/>
    </row>
    <row r="16" spans="1:6" s="8" customFormat="1" ht="12.75">
      <c r="A16" s="25"/>
      <c r="B16" s="50" t="s">
        <v>103</v>
      </c>
      <c r="C16" s="31">
        <f>15000-1080</f>
        <v>13920</v>
      </c>
      <c r="D16" s="31"/>
      <c r="E16" s="31">
        <f>C16+D16</f>
        <v>13920</v>
      </c>
      <c r="F16" s="58"/>
    </row>
    <row r="17" spans="1:6" s="8" customFormat="1" ht="12.75">
      <c r="A17" s="25"/>
      <c r="B17" s="50" t="s">
        <v>146</v>
      </c>
      <c r="C17" s="31">
        <v>1080</v>
      </c>
      <c r="D17" s="31"/>
      <c r="E17" s="31">
        <f>C17+D17</f>
        <v>1080</v>
      </c>
      <c r="F17" s="58"/>
    </row>
    <row r="18" spans="1:6" s="8" customFormat="1" ht="12.75">
      <c r="A18" s="23"/>
      <c r="B18" s="24"/>
      <c r="C18" s="31"/>
      <c r="D18" s="31"/>
      <c r="E18" s="31"/>
      <c r="F18" s="58"/>
    </row>
    <row r="19" spans="1:6" s="14" customFormat="1" ht="12.75">
      <c r="A19" s="25" t="s">
        <v>13</v>
      </c>
      <c r="B19" s="26" t="s">
        <v>11</v>
      </c>
      <c r="C19" s="27">
        <f>C20+C21</f>
        <v>90700</v>
      </c>
      <c r="D19" s="27">
        <f>D20+D21</f>
        <v>0</v>
      </c>
      <c r="E19" s="27">
        <f>E20+E21</f>
        <v>90700</v>
      </c>
      <c r="F19" s="59"/>
    </row>
    <row r="20" spans="1:6" s="14" customFormat="1" ht="12.75">
      <c r="A20" s="25"/>
      <c r="B20" s="50" t="s">
        <v>11</v>
      </c>
      <c r="C20" s="52">
        <v>90700</v>
      </c>
      <c r="D20" s="52"/>
      <c r="E20" s="52">
        <f>C20+D20</f>
        <v>90700</v>
      </c>
      <c r="F20" s="59"/>
    </row>
    <row r="21" spans="1:6" s="14" customFormat="1" ht="12.75" hidden="1">
      <c r="A21" s="25"/>
      <c r="B21" s="71" t="s">
        <v>83</v>
      </c>
      <c r="C21" s="52"/>
      <c r="D21" s="52"/>
      <c r="E21" s="52">
        <f>C21+D21</f>
        <v>0</v>
      </c>
      <c r="F21" s="59"/>
    </row>
    <row r="22" spans="1:6" s="14" customFormat="1" ht="12.75">
      <c r="A22" s="25"/>
      <c r="B22" s="50" t="s">
        <v>129</v>
      </c>
      <c r="C22" s="52"/>
      <c r="D22" s="52"/>
      <c r="E22" s="52"/>
      <c r="F22" s="59"/>
    </row>
    <row r="23" spans="1:7" s="14" customFormat="1" ht="12.75">
      <c r="A23" s="25"/>
      <c r="B23" s="50" t="s">
        <v>130</v>
      </c>
      <c r="C23" s="52"/>
      <c r="D23" s="52"/>
      <c r="E23" s="52"/>
      <c r="F23" s="59"/>
      <c r="G23" s="67"/>
    </row>
    <row r="24" spans="1:6" s="14" customFormat="1" ht="12.75">
      <c r="A24" s="25"/>
      <c r="B24" s="50"/>
      <c r="C24" s="52"/>
      <c r="D24" s="52"/>
      <c r="E24" s="52"/>
      <c r="F24" s="59"/>
    </row>
    <row r="25" spans="1:6" s="14" customFormat="1" ht="25.5">
      <c r="A25" s="5" t="s">
        <v>69</v>
      </c>
      <c r="B25" s="54" t="s">
        <v>70</v>
      </c>
      <c r="C25" s="27">
        <f>C26+C27</f>
        <v>32400</v>
      </c>
      <c r="D25" s="27">
        <f>D26+D27</f>
        <v>0</v>
      </c>
      <c r="E25" s="27">
        <f>E26+E27</f>
        <v>32400</v>
      </c>
      <c r="F25" s="59">
        <f>E25/899.15</f>
        <v>36.034032141466945</v>
      </c>
    </row>
    <row r="26" spans="1:6" s="14" customFormat="1" ht="25.5">
      <c r="A26" s="25"/>
      <c r="B26" s="51" t="s">
        <v>70</v>
      </c>
      <c r="C26" s="52">
        <v>32299.88</v>
      </c>
      <c r="D26" s="52"/>
      <c r="E26" s="52">
        <f>C26+D26</f>
        <v>32299.88</v>
      </c>
      <c r="F26" s="59"/>
    </row>
    <row r="27" spans="1:6" s="14" customFormat="1" ht="25.5">
      <c r="A27" s="25"/>
      <c r="B27" s="78" t="s">
        <v>131</v>
      </c>
      <c r="C27" s="52">
        <v>100.12</v>
      </c>
      <c r="D27" s="52"/>
      <c r="E27" s="52">
        <f>C27+D27</f>
        <v>100.12</v>
      </c>
      <c r="F27" s="59"/>
    </row>
    <row r="28" spans="1:6" s="14" customFormat="1" ht="12.75">
      <c r="A28" s="25"/>
      <c r="B28" s="51" t="s">
        <v>132</v>
      </c>
      <c r="C28" s="52"/>
      <c r="D28" s="52"/>
      <c r="E28" s="52"/>
      <c r="F28" s="59"/>
    </row>
    <row r="29" spans="1:6" s="14" customFormat="1" ht="12.75">
      <c r="A29" s="25"/>
      <c r="B29" s="26"/>
      <c r="C29" s="27"/>
      <c r="D29" s="27"/>
      <c r="E29" s="27"/>
      <c r="F29" s="59"/>
    </row>
    <row r="30" spans="1:6" s="14" customFormat="1" ht="12.75">
      <c r="A30" s="25">
        <v>225</v>
      </c>
      <c r="B30" s="26" t="s">
        <v>22</v>
      </c>
      <c r="C30" s="27">
        <f>SUM(C31:C44)</f>
        <v>1009000</v>
      </c>
      <c r="D30" s="27">
        <f>SUM(D31:D44)</f>
        <v>0</v>
      </c>
      <c r="E30" s="27">
        <f>SUM(E31:E44)</f>
        <v>1009000</v>
      </c>
      <c r="F30" s="59"/>
    </row>
    <row r="31" spans="1:5" ht="12.75">
      <c r="A31" s="23"/>
      <c r="B31" s="68" t="s">
        <v>104</v>
      </c>
      <c r="C31" s="32">
        <v>10000</v>
      </c>
      <c r="D31" s="31"/>
      <c r="E31" s="32">
        <f>C31+D31</f>
        <v>10000</v>
      </c>
    </row>
    <row r="32" spans="1:5" ht="25.5">
      <c r="A32" s="23"/>
      <c r="B32" s="86" t="s">
        <v>100</v>
      </c>
      <c r="C32" s="32">
        <v>4000</v>
      </c>
      <c r="D32" s="31"/>
      <c r="E32" s="32">
        <f aca="true" t="shared" si="0" ref="E32:E43">C32+D32</f>
        <v>4000</v>
      </c>
    </row>
    <row r="33" spans="1:5" ht="12.75">
      <c r="A33" s="23"/>
      <c r="B33" s="68" t="s">
        <v>61</v>
      </c>
      <c r="C33" s="32">
        <v>18000</v>
      </c>
      <c r="D33" s="31"/>
      <c r="E33" s="32">
        <f t="shared" si="0"/>
        <v>18000</v>
      </c>
    </row>
    <row r="34" spans="1:5" ht="12.75">
      <c r="A34" s="23"/>
      <c r="B34" s="68" t="s">
        <v>134</v>
      </c>
      <c r="C34" s="32">
        <v>4000</v>
      </c>
      <c r="D34" s="31"/>
      <c r="E34" s="32">
        <f t="shared" si="0"/>
        <v>4000</v>
      </c>
    </row>
    <row r="35" spans="1:5" ht="25.5">
      <c r="A35" s="23"/>
      <c r="B35" s="78" t="s">
        <v>101</v>
      </c>
      <c r="C35" s="32">
        <v>7000</v>
      </c>
      <c r="D35" s="31"/>
      <c r="E35" s="32">
        <f t="shared" si="0"/>
        <v>7000</v>
      </c>
    </row>
    <row r="36" spans="1:5" ht="12.75">
      <c r="A36" s="23"/>
      <c r="B36" s="68" t="s">
        <v>62</v>
      </c>
      <c r="C36" s="32">
        <v>10000</v>
      </c>
      <c r="D36" s="31"/>
      <c r="E36" s="32">
        <f t="shared" si="0"/>
        <v>10000</v>
      </c>
    </row>
    <row r="37" spans="1:5" ht="12.75">
      <c r="A37" s="23"/>
      <c r="B37" s="68" t="s">
        <v>106</v>
      </c>
      <c r="C37" s="32">
        <v>17000</v>
      </c>
      <c r="D37" s="31"/>
      <c r="E37" s="32">
        <f>C37+D37</f>
        <v>17000</v>
      </c>
    </row>
    <row r="38" spans="1:5" ht="12.75">
      <c r="A38" s="23"/>
      <c r="B38" s="68" t="s">
        <v>107</v>
      </c>
      <c r="C38" s="32">
        <v>3500</v>
      </c>
      <c r="D38" s="31"/>
      <c r="E38" s="32">
        <f>C38+D38</f>
        <v>3500</v>
      </c>
    </row>
    <row r="39" spans="1:5" ht="12.75">
      <c r="A39" s="23"/>
      <c r="B39" s="68" t="s">
        <v>71</v>
      </c>
      <c r="C39" s="32">
        <v>4000</v>
      </c>
      <c r="D39" s="31"/>
      <c r="E39" s="32">
        <f t="shared" si="0"/>
        <v>4000</v>
      </c>
    </row>
    <row r="40" spans="1:5" ht="12.75">
      <c r="A40" s="23"/>
      <c r="B40" s="68" t="s">
        <v>72</v>
      </c>
      <c r="C40" s="32">
        <v>3500</v>
      </c>
      <c r="D40" s="31"/>
      <c r="E40" s="32">
        <f t="shared" si="0"/>
        <v>3500</v>
      </c>
    </row>
    <row r="41" spans="1:5" ht="12.75">
      <c r="A41" s="23"/>
      <c r="B41" s="68" t="s">
        <v>133</v>
      </c>
      <c r="C41" s="32">
        <v>368000</v>
      </c>
      <c r="D41" s="31"/>
      <c r="E41" s="32">
        <f t="shared" si="0"/>
        <v>368000</v>
      </c>
    </row>
    <row r="42" spans="1:5" ht="12.75">
      <c r="A42" s="23"/>
      <c r="B42" s="68" t="s">
        <v>105</v>
      </c>
      <c r="C42" s="32">
        <v>200000</v>
      </c>
      <c r="D42" s="31"/>
      <c r="E42" s="32">
        <f t="shared" si="0"/>
        <v>200000</v>
      </c>
    </row>
    <row r="43" spans="1:5" ht="12.75">
      <c r="A43" s="23"/>
      <c r="B43" s="50" t="s">
        <v>73</v>
      </c>
      <c r="C43" s="32">
        <v>360000</v>
      </c>
      <c r="D43" s="31"/>
      <c r="E43" s="32">
        <f t="shared" si="0"/>
        <v>360000</v>
      </c>
    </row>
    <row r="44" spans="1:5" ht="12.75">
      <c r="A44" s="23"/>
      <c r="B44" s="24"/>
      <c r="C44" s="32"/>
      <c r="D44" s="31"/>
      <c r="E44" s="32"/>
    </row>
    <row r="45" spans="1:5" ht="12.75">
      <c r="A45" s="25">
        <v>226</v>
      </c>
      <c r="B45" s="26" t="s">
        <v>23</v>
      </c>
      <c r="C45" s="27">
        <f>SUM(C46:C51)</f>
        <v>61000</v>
      </c>
      <c r="D45" s="27">
        <f>SUM(D46:D51)</f>
        <v>0</v>
      </c>
      <c r="E45" s="27">
        <f>SUM(E46:E51)</f>
        <v>61000</v>
      </c>
    </row>
    <row r="46" spans="1:5" ht="12.75">
      <c r="A46" s="23"/>
      <c r="B46" s="33" t="s">
        <v>24</v>
      </c>
      <c r="C46" s="31">
        <v>40000</v>
      </c>
      <c r="D46" s="31"/>
      <c r="E46" s="31">
        <f>C46+D46</f>
        <v>40000</v>
      </c>
    </row>
    <row r="47" spans="1:5" ht="12.75">
      <c r="A47" s="23"/>
      <c r="B47" s="30" t="s">
        <v>39</v>
      </c>
      <c r="C47" s="31">
        <v>5000</v>
      </c>
      <c r="D47" s="31"/>
      <c r="E47" s="31">
        <f>C47+D47</f>
        <v>5000</v>
      </c>
    </row>
    <row r="48" spans="1:5" ht="12.75">
      <c r="A48" s="23"/>
      <c r="B48" s="84" t="s">
        <v>135</v>
      </c>
      <c r="C48" s="31">
        <v>4000</v>
      </c>
      <c r="D48" s="31"/>
      <c r="E48" s="31">
        <f>C48+D48</f>
        <v>4000</v>
      </c>
    </row>
    <row r="49" spans="1:5" ht="12.75">
      <c r="A49" s="23"/>
      <c r="B49" s="84" t="s">
        <v>136</v>
      </c>
      <c r="C49" s="31">
        <v>2000</v>
      </c>
      <c r="D49" s="31"/>
      <c r="E49" s="31">
        <f>C49+D49</f>
        <v>2000</v>
      </c>
    </row>
    <row r="50" spans="1:5" ht="25.5">
      <c r="A50" s="23"/>
      <c r="B50" s="89" t="s">
        <v>137</v>
      </c>
      <c r="C50" s="31">
        <v>10000</v>
      </c>
      <c r="D50" s="31"/>
      <c r="E50" s="31">
        <f>C50+D50</f>
        <v>10000</v>
      </c>
    </row>
    <row r="51" spans="1:5" ht="12.75">
      <c r="A51" s="23"/>
      <c r="B51" s="24"/>
      <c r="C51" s="31"/>
      <c r="D51" s="31"/>
      <c r="E51" s="31"/>
    </row>
    <row r="52" spans="1:6" s="49" customFormat="1" ht="12.75">
      <c r="A52" s="72">
        <v>310</v>
      </c>
      <c r="B52" s="83" t="s">
        <v>33</v>
      </c>
      <c r="C52" s="74">
        <f>SUM(C53:C54)</f>
        <v>105000</v>
      </c>
      <c r="D52" s="74">
        <f>SUM(D53:D54)</f>
        <v>0</v>
      </c>
      <c r="E52" s="74">
        <f>SUM(E53:E54)</f>
        <v>105000</v>
      </c>
      <c r="F52" s="62"/>
    </row>
    <row r="53" spans="1:6" s="49" customFormat="1" ht="12.75">
      <c r="A53" s="55"/>
      <c r="B53" s="51" t="s">
        <v>138</v>
      </c>
      <c r="C53" s="52">
        <v>105000</v>
      </c>
      <c r="D53" s="52"/>
      <c r="E53" s="52">
        <f>C53+D53</f>
        <v>105000</v>
      </c>
      <c r="F53" s="62"/>
    </row>
    <row r="54" spans="1:5" ht="12.75">
      <c r="A54" s="55"/>
      <c r="B54" s="51"/>
      <c r="C54" s="52"/>
      <c r="D54" s="52"/>
      <c r="E54" s="52"/>
    </row>
    <row r="55" spans="1:6" s="49" customFormat="1" ht="38.25">
      <c r="A55" s="72" t="s">
        <v>63</v>
      </c>
      <c r="B55" s="73" t="s">
        <v>34</v>
      </c>
      <c r="C55" s="74">
        <f>SUM(C56:C60)</f>
        <v>109500</v>
      </c>
      <c r="D55" s="74">
        <f>SUM(D56:D60)</f>
        <v>0</v>
      </c>
      <c r="E55" s="74">
        <f>SUM(E56:E60)</f>
        <v>109500</v>
      </c>
      <c r="F55" s="62"/>
    </row>
    <row r="56" spans="1:6" s="49" customFormat="1" ht="25.5">
      <c r="A56" s="55"/>
      <c r="B56" s="51" t="s">
        <v>139</v>
      </c>
      <c r="C56" s="52">
        <v>10000</v>
      </c>
      <c r="D56" s="52"/>
      <c r="E56" s="52">
        <f>C56+D56</f>
        <v>10000</v>
      </c>
      <c r="F56" s="62"/>
    </row>
    <row r="57" spans="1:6" s="49" customFormat="1" ht="12.75">
      <c r="A57" s="55"/>
      <c r="B57" s="51" t="s">
        <v>140</v>
      </c>
      <c r="C57" s="52">
        <v>3000</v>
      </c>
      <c r="D57" s="52"/>
      <c r="E57" s="52">
        <f>C57+D57</f>
        <v>3000</v>
      </c>
      <c r="F57" s="62"/>
    </row>
    <row r="58" spans="1:6" s="49" customFormat="1" ht="12.75">
      <c r="A58" s="55"/>
      <c r="B58" s="51" t="s">
        <v>141</v>
      </c>
      <c r="C58" s="52">
        <v>10000</v>
      </c>
      <c r="D58" s="52"/>
      <c r="E58" s="52">
        <f>C58+D58</f>
        <v>10000</v>
      </c>
      <c r="F58" s="62"/>
    </row>
    <row r="59" spans="1:6" s="49" customFormat="1" ht="12.75">
      <c r="A59" s="55"/>
      <c r="B59" s="51" t="s">
        <v>58</v>
      </c>
      <c r="C59" s="52">
        <v>86500</v>
      </c>
      <c r="D59" s="52"/>
      <c r="E59" s="52">
        <f>C59+D59</f>
        <v>86500</v>
      </c>
      <c r="F59" s="62"/>
    </row>
    <row r="60" spans="1:5" ht="12.75">
      <c r="A60" s="55"/>
      <c r="B60" s="51"/>
      <c r="C60" s="52"/>
      <c r="D60" s="52"/>
      <c r="E60" s="52"/>
    </row>
    <row r="61" spans="1:5" ht="38.25">
      <c r="A61" s="5" t="s">
        <v>64</v>
      </c>
      <c r="B61" s="54" t="s">
        <v>65</v>
      </c>
      <c r="C61" s="27">
        <f>C62+C63</f>
        <v>1300000</v>
      </c>
      <c r="D61" s="27">
        <f>D62+D63</f>
        <v>0</v>
      </c>
      <c r="E61" s="27">
        <f>E62+E63</f>
        <v>1300000</v>
      </c>
    </row>
    <row r="62" spans="1:5" ht="12.75">
      <c r="A62" s="25"/>
      <c r="B62" s="19" t="s">
        <v>25</v>
      </c>
      <c r="C62" s="20">
        <f>1300000-62169.05-7266</f>
        <v>1230564.95</v>
      </c>
      <c r="D62" s="20"/>
      <c r="E62" s="20">
        <f>C62+D62</f>
        <v>1230564.95</v>
      </c>
    </row>
    <row r="63" spans="1:5" ht="12.75">
      <c r="A63" s="25"/>
      <c r="B63" s="90" t="s">
        <v>142</v>
      </c>
      <c r="C63" s="20">
        <f>62169.05+7266</f>
        <v>69435.05</v>
      </c>
      <c r="D63" s="20"/>
      <c r="E63" s="20">
        <f>C63+D63</f>
        <v>69435.05</v>
      </c>
    </row>
    <row r="64" spans="1:5" ht="12.75">
      <c r="A64" s="23"/>
      <c r="B64" s="24"/>
      <c r="C64" s="31"/>
      <c r="D64" s="31"/>
      <c r="E64" s="31"/>
    </row>
    <row r="65" spans="1:5" ht="25.5">
      <c r="A65" s="25">
        <v>344</v>
      </c>
      <c r="B65" s="54" t="s">
        <v>108</v>
      </c>
      <c r="C65" s="27">
        <f>SUM(C66:C67)</f>
        <v>30000</v>
      </c>
      <c r="D65" s="27">
        <f>SUM(D66:D67)</f>
        <v>0</v>
      </c>
      <c r="E65" s="27">
        <f>SUM(E66:E67)</f>
        <v>30000</v>
      </c>
    </row>
    <row r="66" spans="1:5" ht="12.75">
      <c r="A66" s="23"/>
      <c r="B66" s="87" t="s">
        <v>109</v>
      </c>
      <c r="C66" s="31">
        <v>30000</v>
      </c>
      <c r="D66" s="31"/>
      <c r="E66" s="31">
        <f>C66+D66</f>
        <v>30000</v>
      </c>
    </row>
    <row r="67" spans="1:5" ht="12.75">
      <c r="A67" s="23"/>
      <c r="B67" s="24"/>
      <c r="C67" s="31"/>
      <c r="D67" s="31"/>
      <c r="E67" s="31"/>
    </row>
    <row r="68" spans="1:5" ht="38.25">
      <c r="A68" s="72" t="s">
        <v>143</v>
      </c>
      <c r="B68" s="73" t="s">
        <v>34</v>
      </c>
      <c r="C68" s="74">
        <f>SUM(C69:C70)</f>
        <v>15000</v>
      </c>
      <c r="D68" s="74">
        <f>SUM(D69:D70)</f>
        <v>0</v>
      </c>
      <c r="E68" s="74">
        <f>SUM(E69:E70)</f>
        <v>15000</v>
      </c>
    </row>
    <row r="69" spans="1:5" ht="12.75">
      <c r="A69" s="37"/>
      <c r="B69" s="50" t="s">
        <v>144</v>
      </c>
      <c r="C69" s="31">
        <v>15000</v>
      </c>
      <c r="D69" s="31"/>
      <c r="E69" s="31">
        <f>C69+D69</f>
        <v>15000</v>
      </c>
    </row>
    <row r="70" spans="1:6" s="14" customFormat="1" ht="12.75">
      <c r="A70" s="37"/>
      <c r="B70" s="50"/>
      <c r="C70" s="31"/>
      <c r="D70" s="31"/>
      <c r="E70" s="31"/>
      <c r="F70" s="59"/>
    </row>
    <row r="71" spans="1:5" ht="25.5">
      <c r="A71" s="25">
        <v>346</v>
      </c>
      <c r="B71" s="54" t="s">
        <v>147</v>
      </c>
      <c r="C71" s="27">
        <f>SUM(C72:C74)</f>
        <v>70000</v>
      </c>
      <c r="D71" s="27">
        <f>SUM(D72:D74)</f>
        <v>0</v>
      </c>
      <c r="E71" s="27">
        <f>SUM(E72:E74)</f>
        <v>70000</v>
      </c>
    </row>
    <row r="72" spans="1:5" ht="12.75">
      <c r="A72" s="23"/>
      <c r="B72" s="50" t="s">
        <v>110</v>
      </c>
      <c r="C72" s="31">
        <v>35000</v>
      </c>
      <c r="D72" s="31"/>
      <c r="E72" s="31">
        <f>C72+D72</f>
        <v>35000</v>
      </c>
    </row>
    <row r="73" spans="1:5" ht="12.75">
      <c r="A73" s="23"/>
      <c r="B73" s="50" t="s">
        <v>148</v>
      </c>
      <c r="C73" s="31">
        <v>35000</v>
      </c>
      <c r="D73" s="31"/>
      <c r="E73" s="31">
        <f>C73+D73</f>
        <v>35000</v>
      </c>
    </row>
    <row r="74" spans="1:5" ht="12.75">
      <c r="A74" s="23"/>
      <c r="B74" s="24"/>
      <c r="C74" s="31"/>
      <c r="D74" s="31"/>
      <c r="E74" s="31"/>
    </row>
    <row r="75" spans="1:5" ht="38.25">
      <c r="A75" s="72" t="s">
        <v>66</v>
      </c>
      <c r="B75" s="73" t="s">
        <v>34</v>
      </c>
      <c r="C75" s="74">
        <f>SUM(C76:C79)</f>
        <v>70000</v>
      </c>
      <c r="D75" s="74">
        <f>SUM(D76:D79)</f>
        <v>0</v>
      </c>
      <c r="E75" s="74">
        <f>SUM(E76:E79)</f>
        <v>70000</v>
      </c>
    </row>
    <row r="76" spans="1:5" ht="12.75">
      <c r="A76" s="37"/>
      <c r="B76" s="50" t="s">
        <v>110</v>
      </c>
      <c r="C76" s="31">
        <v>30000</v>
      </c>
      <c r="D76" s="31"/>
      <c r="E76" s="31">
        <f>C76+D76</f>
        <v>30000</v>
      </c>
    </row>
    <row r="77" spans="1:5" ht="12.75">
      <c r="A77" s="37"/>
      <c r="B77" s="50" t="s">
        <v>148</v>
      </c>
      <c r="C77" s="31">
        <v>20000</v>
      </c>
      <c r="D77" s="31"/>
      <c r="E77" s="31">
        <f>C77+D77</f>
        <v>20000</v>
      </c>
    </row>
    <row r="78" spans="1:6" s="14" customFormat="1" ht="12.75">
      <c r="A78" s="37"/>
      <c r="B78" s="50" t="s">
        <v>46</v>
      </c>
      <c r="C78" s="31">
        <v>20000</v>
      </c>
      <c r="D78" s="31"/>
      <c r="E78" s="31">
        <f>C78+D78</f>
        <v>20000</v>
      </c>
      <c r="F78" s="59"/>
    </row>
    <row r="79" spans="1:6" s="14" customFormat="1" ht="12.75">
      <c r="A79" s="37"/>
      <c r="B79" s="50"/>
      <c r="C79" s="31"/>
      <c r="D79" s="31"/>
      <c r="E79" s="31"/>
      <c r="F79" s="59"/>
    </row>
    <row r="80" spans="1:5" ht="12.75">
      <c r="A80" s="97" t="s">
        <v>85</v>
      </c>
      <c r="B80" s="99"/>
      <c r="C80" s="27">
        <f>C13+C19+C25+C30+C45+C52+C55+C61+C65+C68+C71+C75</f>
        <v>2917600</v>
      </c>
      <c r="D80" s="27">
        <f>D13+D19+D25+D30+D45+D52+D55+D61+D65+D68+D71+D75</f>
        <v>0</v>
      </c>
      <c r="E80" s="27">
        <f>E13+E19+E25+E30+E45+E52+E55+E61+E65+E68+E71+E75</f>
        <v>2917600</v>
      </c>
    </row>
    <row r="81" spans="1:5" ht="12.75">
      <c r="A81" s="28"/>
      <c r="B81" s="28"/>
      <c r="C81" s="29"/>
      <c r="D81" s="29"/>
      <c r="E81" s="29"/>
    </row>
    <row r="82" spans="1:5" ht="12.75">
      <c r="A82" s="34"/>
      <c r="B82" s="35"/>
      <c r="C82" s="36"/>
      <c r="D82" s="36"/>
      <c r="E82" s="36"/>
    </row>
    <row r="83" spans="1:5" ht="12.75">
      <c r="A83" s="16" t="s">
        <v>37</v>
      </c>
      <c r="B83" s="16"/>
      <c r="C83" s="15" t="s">
        <v>4</v>
      </c>
      <c r="D83" s="94" t="s">
        <v>35</v>
      </c>
      <c r="E83" s="94"/>
    </row>
    <row r="84" spans="1:5" ht="12.75">
      <c r="A84" s="13"/>
      <c r="B84" s="17"/>
      <c r="C84" s="15" t="s">
        <v>5</v>
      </c>
      <c r="D84" s="15"/>
      <c r="E84" s="15"/>
    </row>
    <row r="85" spans="1:5" ht="12.75">
      <c r="A85" s="13"/>
      <c r="B85" s="17"/>
      <c r="C85" s="15"/>
      <c r="D85" s="15"/>
      <c r="E85" s="15"/>
    </row>
    <row r="86" spans="1:5" ht="12.75">
      <c r="A86" s="95" t="s">
        <v>7</v>
      </c>
      <c r="B86" s="95"/>
      <c r="C86" s="15" t="s">
        <v>6</v>
      </c>
      <c r="D86" s="94" t="s">
        <v>41</v>
      </c>
      <c r="E86" s="94"/>
    </row>
    <row r="87" spans="1:5" ht="12.75">
      <c r="A87" s="34"/>
      <c r="B87" s="35"/>
      <c r="C87" s="36" t="s">
        <v>5</v>
      </c>
      <c r="D87" s="36"/>
      <c r="E87" s="36"/>
    </row>
  </sheetData>
  <sheetProtection/>
  <mergeCells count="7">
    <mergeCell ref="D83:E83"/>
    <mergeCell ref="A86:B86"/>
    <mergeCell ref="D86:E86"/>
    <mergeCell ref="A7:E7"/>
    <mergeCell ref="A8:E8"/>
    <mergeCell ref="A9:E9"/>
    <mergeCell ref="A80:B80"/>
  </mergeCells>
  <printOptions/>
  <pageMargins left="0.7480314960629921" right="0.7480314960629921" top="0.984251968503937" bottom="0.1968503937007874" header="0.5118110236220472" footer="0.5118110236220472"/>
  <pageSetup fitToHeight="3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8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28125" style="57" bestFit="1" customWidth="1"/>
  </cols>
  <sheetData>
    <row r="1" ht="12.75">
      <c r="C1" t="s">
        <v>67</v>
      </c>
    </row>
    <row r="2" ht="12.75">
      <c r="C2" t="s">
        <v>0</v>
      </c>
    </row>
    <row r="3" ht="12.75">
      <c r="C3" t="s">
        <v>36</v>
      </c>
    </row>
    <row r="4" ht="12.75">
      <c r="C4" t="s">
        <v>14</v>
      </c>
    </row>
    <row r="5" ht="12.75">
      <c r="C5" s="49" t="s">
        <v>111</v>
      </c>
    </row>
    <row r="7" spans="1:5" ht="15.75">
      <c r="A7" s="96" t="s">
        <v>1</v>
      </c>
      <c r="B7" s="96"/>
      <c r="C7" s="96"/>
      <c r="D7" s="96"/>
      <c r="E7" s="96"/>
    </row>
    <row r="8" spans="1:5" ht="15.75">
      <c r="A8" s="96" t="s">
        <v>112</v>
      </c>
      <c r="B8" s="96"/>
      <c r="C8" s="96"/>
      <c r="D8" s="96"/>
      <c r="E8" s="96"/>
    </row>
    <row r="9" spans="1:5" ht="15.75">
      <c r="A9" s="96" t="s">
        <v>86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23"/>
      <c r="B12" s="24"/>
      <c r="C12" s="23"/>
      <c r="D12" s="23"/>
      <c r="E12" s="23"/>
    </row>
    <row r="13" spans="1:6" s="14" customFormat="1" ht="18" customHeight="1">
      <c r="A13" s="25" t="s">
        <v>12</v>
      </c>
      <c r="B13" s="65" t="s">
        <v>9</v>
      </c>
      <c r="C13" s="27">
        <f>C15+C14</f>
        <v>181900</v>
      </c>
      <c r="D13" s="27">
        <f>D15+D14</f>
        <v>0</v>
      </c>
      <c r="E13" s="27">
        <f>E15+E14</f>
        <v>181900</v>
      </c>
      <c r="F13" s="59">
        <f>E13/2992.2</f>
        <v>60.791390949802825</v>
      </c>
    </row>
    <row r="14" spans="1:6" s="14" customFormat="1" ht="25.5">
      <c r="A14" s="25"/>
      <c r="B14" s="51" t="s">
        <v>116</v>
      </c>
      <c r="C14" s="52">
        <v>159489.36</v>
      </c>
      <c r="D14" s="27"/>
      <c r="E14" s="52">
        <f>C14+D14</f>
        <v>159489.36</v>
      </c>
      <c r="F14" s="59"/>
    </row>
    <row r="15" spans="1:6" s="14" customFormat="1" ht="14.25" customHeight="1">
      <c r="A15" s="25"/>
      <c r="B15" s="50" t="s">
        <v>9</v>
      </c>
      <c r="C15" s="52">
        <v>22410.64</v>
      </c>
      <c r="D15" s="52"/>
      <c r="E15" s="52">
        <f>C15+D15</f>
        <v>22410.64</v>
      </c>
      <c r="F15" s="59"/>
    </row>
    <row r="16" spans="1:6" s="14" customFormat="1" ht="13.5" customHeight="1">
      <c r="A16" s="23"/>
      <c r="B16" s="50" t="s">
        <v>117</v>
      </c>
      <c r="C16" s="31"/>
      <c r="D16" s="31"/>
      <c r="E16" s="31"/>
      <c r="F16" s="59"/>
    </row>
    <row r="17" spans="1:6" s="38" customFormat="1" ht="13.5" customHeight="1">
      <c r="A17" s="5" t="s">
        <v>42</v>
      </c>
      <c r="B17" s="6" t="s">
        <v>10</v>
      </c>
      <c r="C17" s="7">
        <f>C18</f>
        <v>146800</v>
      </c>
      <c r="D17" s="7">
        <f>D18</f>
        <v>0</v>
      </c>
      <c r="E17" s="7">
        <f>E18</f>
        <v>146800</v>
      </c>
      <c r="F17" s="60"/>
    </row>
    <row r="18" spans="1:6" s="56" customFormat="1" ht="13.5" customHeight="1">
      <c r="A18" s="55"/>
      <c r="B18" s="50" t="s">
        <v>10</v>
      </c>
      <c r="C18" s="52">
        <v>146800</v>
      </c>
      <c r="D18" s="52"/>
      <c r="E18" s="52">
        <f>C18+D18</f>
        <v>146800</v>
      </c>
      <c r="F18" s="61"/>
    </row>
    <row r="19" spans="1:6" s="56" customFormat="1" ht="13.5" customHeight="1">
      <c r="A19" s="55"/>
      <c r="B19" s="51" t="s">
        <v>118</v>
      </c>
      <c r="C19" s="52"/>
      <c r="D19" s="52"/>
      <c r="E19" s="52"/>
      <c r="F19" s="61">
        <f>E17/11.24</f>
        <v>13060.49822064057</v>
      </c>
    </row>
    <row r="20" spans="1:6" s="14" customFormat="1" ht="13.5" customHeight="1">
      <c r="A20" s="23"/>
      <c r="B20" s="24"/>
      <c r="C20" s="31"/>
      <c r="D20" s="31"/>
      <c r="E20" s="31"/>
      <c r="F20" s="59"/>
    </row>
    <row r="21" spans="1:5" ht="12.75">
      <c r="A21" s="97" t="s">
        <v>93</v>
      </c>
      <c r="B21" s="99"/>
      <c r="C21" s="27">
        <f>C13+C17</f>
        <v>328700</v>
      </c>
      <c r="D21" s="27">
        <f>D13+D17</f>
        <v>0</v>
      </c>
      <c r="E21" s="27">
        <f>E13+E17</f>
        <v>328700</v>
      </c>
    </row>
    <row r="22" spans="1:5" ht="12.75" hidden="1">
      <c r="A22" s="28"/>
      <c r="B22" s="28"/>
      <c r="C22" s="29"/>
      <c r="D22" s="29"/>
      <c r="E22" s="29"/>
    </row>
    <row r="23" spans="1:5" ht="12.75">
      <c r="A23" s="34"/>
      <c r="B23" s="35"/>
      <c r="C23" s="36"/>
      <c r="D23" s="36"/>
      <c r="E23" s="36"/>
    </row>
    <row r="24" spans="1:6" s="14" customFormat="1" ht="12.75">
      <c r="A24" s="16" t="s">
        <v>37</v>
      </c>
      <c r="B24" s="16"/>
      <c r="C24" s="15" t="s">
        <v>4</v>
      </c>
      <c r="D24" s="94" t="s">
        <v>35</v>
      </c>
      <c r="E24" s="94"/>
      <c r="F24" s="59"/>
    </row>
    <row r="25" spans="1:6" s="14" customFormat="1" ht="12.75">
      <c r="A25" s="13"/>
      <c r="B25" s="17"/>
      <c r="C25" s="15" t="s">
        <v>5</v>
      </c>
      <c r="D25" s="15"/>
      <c r="E25" s="15"/>
      <c r="F25" s="59"/>
    </row>
    <row r="26" spans="1:6" s="14" customFormat="1" ht="12.75">
      <c r="A26" s="13"/>
      <c r="B26" s="17"/>
      <c r="C26" s="15"/>
      <c r="D26" s="15"/>
      <c r="E26" s="15"/>
      <c r="F26" s="59"/>
    </row>
    <row r="27" spans="1:6" s="14" customFormat="1" ht="12.75">
      <c r="A27" s="95" t="s">
        <v>7</v>
      </c>
      <c r="B27" s="95"/>
      <c r="C27" s="15" t="s">
        <v>6</v>
      </c>
      <c r="D27" s="94" t="s">
        <v>41</v>
      </c>
      <c r="E27" s="94"/>
      <c r="F27" s="59"/>
    </row>
    <row r="28" spans="1:5" ht="12.75">
      <c r="A28" s="34"/>
      <c r="B28" s="35"/>
      <c r="C28" s="36" t="s">
        <v>5</v>
      </c>
      <c r="D28" s="36"/>
      <c r="E28" s="36"/>
    </row>
  </sheetData>
  <sheetProtection/>
  <mergeCells count="7">
    <mergeCell ref="A7:E7"/>
    <mergeCell ref="A8:E8"/>
    <mergeCell ref="A21:B21"/>
    <mergeCell ref="D24:E24"/>
    <mergeCell ref="A27:B27"/>
    <mergeCell ref="D27:E27"/>
    <mergeCell ref="A9:E9"/>
  </mergeCells>
  <printOptions/>
  <pageMargins left="0.7480314960629921" right="0.7480314960629921" top="0.984251968503937" bottom="0.1968503937007874" header="0.5118110236220472" footer="0.5118110236220472"/>
  <pageSetup fitToHeight="2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59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4.71093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1.28125" style="0" bestFit="1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111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112</v>
      </c>
      <c r="B8" s="96"/>
      <c r="C8" s="96"/>
      <c r="D8" s="96"/>
      <c r="E8" s="96"/>
      <c r="F8" s="57"/>
    </row>
    <row r="9" spans="1:5" ht="15.75">
      <c r="A9" s="96" t="s">
        <v>26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s="8" customFormat="1" ht="12.75">
      <c r="A12" s="5"/>
      <c r="B12" s="6"/>
      <c r="C12" s="7"/>
      <c r="D12" s="7"/>
      <c r="E12" s="7"/>
    </row>
    <row r="13" spans="1:6" s="8" customFormat="1" ht="12.75">
      <c r="A13" s="5">
        <v>211</v>
      </c>
      <c r="B13" s="6" t="s">
        <v>17</v>
      </c>
      <c r="C13" s="7">
        <v>931400</v>
      </c>
      <c r="D13" s="7">
        <v>0</v>
      </c>
      <c r="E13" s="7">
        <f>C13+D13</f>
        <v>931400</v>
      </c>
      <c r="F13" s="58">
        <f>E13/11.5</f>
        <v>80991.30434782608</v>
      </c>
    </row>
    <row r="14" spans="1:6" s="8" customFormat="1" ht="12.75">
      <c r="A14" s="5"/>
      <c r="B14" s="63" t="s">
        <v>119</v>
      </c>
      <c r="C14" s="7"/>
      <c r="D14" s="7"/>
      <c r="E14" s="7"/>
      <c r="F14" s="58"/>
    </row>
    <row r="15" spans="1:6" s="8" customFormat="1" ht="25.5">
      <c r="A15" s="5">
        <v>266</v>
      </c>
      <c r="B15" s="54" t="s">
        <v>49</v>
      </c>
      <c r="C15" s="7">
        <v>20000</v>
      </c>
      <c r="D15" s="7">
        <v>0</v>
      </c>
      <c r="E15" s="7">
        <f>C15+D15</f>
        <v>20000</v>
      </c>
      <c r="F15" s="58">
        <f>E15/525.15</f>
        <v>38.08435685042369</v>
      </c>
    </row>
    <row r="16" spans="1:5" ht="12.75">
      <c r="A16" s="53"/>
      <c r="B16" s="63" t="s">
        <v>120</v>
      </c>
      <c r="C16" s="9"/>
      <c r="D16" s="9"/>
      <c r="E16" s="9"/>
    </row>
    <row r="17" spans="1:5" s="8" customFormat="1" ht="12.75">
      <c r="A17" s="97" t="s">
        <v>89</v>
      </c>
      <c r="B17" s="98"/>
      <c r="C17" s="7">
        <f>C13+C15</f>
        <v>951400</v>
      </c>
      <c r="D17" s="7">
        <f>D13+D15</f>
        <v>0</v>
      </c>
      <c r="E17" s="7">
        <f>E13+E15</f>
        <v>951400</v>
      </c>
    </row>
    <row r="18" spans="1:6" s="8" customFormat="1" ht="12.75">
      <c r="A18" s="10"/>
      <c r="B18" s="10"/>
      <c r="C18" s="11"/>
      <c r="D18" s="11"/>
      <c r="E18" s="11"/>
      <c r="F18" s="12"/>
    </row>
    <row r="19" spans="1:5" s="14" customFormat="1" ht="15.75" customHeight="1">
      <c r="A19" s="13"/>
      <c r="C19" s="15"/>
      <c r="D19" s="15"/>
      <c r="E19" s="15"/>
    </row>
    <row r="20" spans="1:5" s="14" customFormat="1" ht="12.75">
      <c r="A20" s="16" t="s">
        <v>37</v>
      </c>
      <c r="B20" s="16"/>
      <c r="C20" s="15" t="s">
        <v>4</v>
      </c>
      <c r="D20" s="94" t="s">
        <v>35</v>
      </c>
      <c r="E20" s="94"/>
    </row>
    <row r="21" spans="1:5" s="14" customFormat="1" ht="12.75">
      <c r="A21" s="13"/>
      <c r="B21" s="17"/>
      <c r="C21" s="15" t="s">
        <v>5</v>
      </c>
      <c r="D21" s="15"/>
      <c r="E21" s="15"/>
    </row>
    <row r="22" spans="1:5" s="14" customFormat="1" ht="12.75">
      <c r="A22" s="13"/>
      <c r="B22" s="17"/>
      <c r="C22" s="15"/>
      <c r="D22" s="15"/>
      <c r="E22" s="15"/>
    </row>
    <row r="23" spans="1:5" s="14" customFormat="1" ht="12.75">
      <c r="A23" s="95" t="s">
        <v>7</v>
      </c>
      <c r="B23" s="95"/>
      <c r="C23" s="15" t="s">
        <v>6</v>
      </c>
      <c r="D23" s="94" t="s">
        <v>41</v>
      </c>
      <c r="E23" s="94"/>
    </row>
    <row r="24" spans="1:5" s="14" customFormat="1" ht="12.75">
      <c r="A24" s="13"/>
      <c r="C24" s="15" t="s">
        <v>5</v>
      </c>
      <c r="D24" s="15"/>
      <c r="E24" s="15"/>
    </row>
    <row r="25" spans="1:5" s="14" customFormat="1" ht="12.75">
      <c r="A25" s="13"/>
      <c r="C25" s="15"/>
      <c r="D25" s="15"/>
      <c r="E25" s="15"/>
    </row>
    <row r="26" spans="1:5" s="14" customFormat="1" ht="12.75">
      <c r="A26" s="13"/>
      <c r="C26" s="15"/>
      <c r="D26" s="15"/>
      <c r="E26" s="15"/>
    </row>
    <row r="27" spans="1:5" s="14" customFormat="1" ht="12.75">
      <c r="A27" s="13"/>
      <c r="C27" s="15"/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</sheetData>
  <sheetProtection/>
  <mergeCells count="7">
    <mergeCell ref="D20:E20"/>
    <mergeCell ref="A23:B23"/>
    <mergeCell ref="D23:E23"/>
    <mergeCell ref="A7:E7"/>
    <mergeCell ref="A8:E8"/>
    <mergeCell ref="A9:E9"/>
    <mergeCell ref="A17:B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2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111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112</v>
      </c>
      <c r="B8" s="96"/>
      <c r="C8" s="96"/>
      <c r="D8" s="96"/>
      <c r="E8" s="96"/>
      <c r="F8" s="57"/>
    </row>
    <row r="9" spans="1:5" ht="15.75">
      <c r="A9" s="96" t="s">
        <v>27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s="8" customFormat="1" ht="12.75" hidden="1">
      <c r="A12" s="5"/>
      <c r="B12" s="6"/>
      <c r="C12" s="7"/>
      <c r="D12" s="7"/>
      <c r="E12" s="7"/>
    </row>
    <row r="13" spans="1:5" s="8" customFormat="1" ht="12.75" hidden="1">
      <c r="A13" s="5"/>
      <c r="B13" s="6"/>
      <c r="C13" s="7"/>
      <c r="D13" s="7"/>
      <c r="E13" s="7"/>
    </row>
    <row r="14" spans="1:5" s="22" customFormat="1" ht="12.75" hidden="1">
      <c r="A14" s="21"/>
      <c r="B14" s="19"/>
      <c r="C14" s="20"/>
      <c r="D14" s="20"/>
      <c r="E14" s="20"/>
    </row>
    <row r="15" spans="1:5" ht="12.75">
      <c r="A15" s="3"/>
      <c r="B15" s="4"/>
      <c r="C15" s="9"/>
      <c r="D15" s="9"/>
      <c r="E15" s="9"/>
    </row>
    <row r="16" spans="1:5" s="8" customFormat="1" ht="12.75">
      <c r="A16" s="5">
        <v>213</v>
      </c>
      <c r="B16" s="6" t="s">
        <v>19</v>
      </c>
      <c r="C16" s="7">
        <v>287300</v>
      </c>
      <c r="D16" s="7">
        <v>0</v>
      </c>
      <c r="E16" s="7">
        <f>C16+D16</f>
        <v>287300</v>
      </c>
    </row>
    <row r="17" spans="1:5" ht="12.75">
      <c r="A17" s="5"/>
      <c r="B17" s="63" t="s">
        <v>78</v>
      </c>
      <c r="C17" s="9"/>
      <c r="D17" s="9"/>
      <c r="E17" s="9"/>
    </row>
    <row r="18" spans="1:5" s="8" customFormat="1" ht="12.75" hidden="1">
      <c r="A18" s="5"/>
      <c r="B18" s="6"/>
      <c r="C18" s="7"/>
      <c r="D18" s="7"/>
      <c r="E18" s="7"/>
    </row>
    <row r="19" spans="1:5" ht="12.75" hidden="1">
      <c r="A19" s="3"/>
      <c r="B19" s="4"/>
      <c r="C19" s="9"/>
      <c r="D19" s="9"/>
      <c r="E19" s="9"/>
    </row>
    <row r="20" spans="1:5" s="8" customFormat="1" ht="12.75">
      <c r="A20" s="97" t="s">
        <v>90</v>
      </c>
      <c r="B20" s="98"/>
      <c r="C20" s="7">
        <f>C16</f>
        <v>287300</v>
      </c>
      <c r="D20" s="7">
        <f>D16</f>
        <v>0</v>
      </c>
      <c r="E20" s="7">
        <f>E16</f>
        <v>287300</v>
      </c>
    </row>
    <row r="21" spans="1:6" s="8" customFormat="1" ht="12.75">
      <c r="A21" s="10"/>
      <c r="B21" s="10"/>
      <c r="C21" s="11"/>
      <c r="D21" s="11"/>
      <c r="E21" s="11"/>
      <c r="F21" s="12"/>
    </row>
    <row r="22" spans="1:5" s="14" customFormat="1" ht="14.25" customHeight="1">
      <c r="A22" s="13"/>
      <c r="C22" s="15"/>
      <c r="D22" s="15"/>
      <c r="E22" s="15"/>
    </row>
    <row r="23" spans="1:5" s="14" customFormat="1" ht="12.75">
      <c r="A23" s="16" t="s">
        <v>37</v>
      </c>
      <c r="B23" s="16"/>
      <c r="C23" s="15" t="s">
        <v>4</v>
      </c>
      <c r="D23" s="94" t="s">
        <v>35</v>
      </c>
      <c r="E23" s="94"/>
    </row>
    <row r="24" spans="1:5" s="14" customFormat="1" ht="12.75">
      <c r="A24" s="13"/>
      <c r="B24" s="17"/>
      <c r="C24" s="15" t="s">
        <v>5</v>
      </c>
      <c r="D24" s="15"/>
      <c r="E24" s="15"/>
    </row>
    <row r="25" spans="1:5" s="14" customFormat="1" ht="12.75">
      <c r="A25" s="13"/>
      <c r="B25" s="17"/>
      <c r="C25" s="15"/>
      <c r="D25" s="15"/>
      <c r="E25" s="15"/>
    </row>
    <row r="26" spans="1:5" s="14" customFormat="1" ht="12.75">
      <c r="A26" s="95" t="s">
        <v>7</v>
      </c>
      <c r="B26" s="95"/>
      <c r="C26" s="15" t="s">
        <v>6</v>
      </c>
      <c r="D26" s="94" t="s">
        <v>41</v>
      </c>
      <c r="E26" s="94"/>
    </row>
    <row r="27" spans="1:5" s="14" customFormat="1" ht="12.75">
      <c r="A27" s="13"/>
      <c r="C27" s="15" t="s">
        <v>5</v>
      </c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1:5" s="14" customFormat="1" ht="12.75">
      <c r="A36" s="13"/>
      <c r="C36" s="15"/>
      <c r="D36" s="15"/>
      <c r="E36" s="15"/>
    </row>
    <row r="37" spans="1:5" s="14" customFormat="1" ht="12.75">
      <c r="A37" s="13"/>
      <c r="C37" s="15"/>
      <c r="D37" s="15"/>
      <c r="E37" s="15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  <row r="61" spans="3:5" ht="12.75">
      <c r="C61" s="18"/>
      <c r="D61" s="18"/>
      <c r="E61" s="18"/>
    </row>
    <row r="62" spans="3:5" ht="12.75">
      <c r="C62" s="18"/>
      <c r="D62" s="18"/>
      <c r="E62" s="18"/>
    </row>
  </sheetData>
  <sheetProtection/>
  <mergeCells count="7">
    <mergeCell ref="D23:E23"/>
    <mergeCell ref="A26:B26"/>
    <mergeCell ref="D26:E26"/>
    <mergeCell ref="A7:E7"/>
    <mergeCell ref="A8:E8"/>
    <mergeCell ref="A9:E9"/>
    <mergeCell ref="A20:B20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28125" style="0" bestFit="1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111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112</v>
      </c>
      <c r="B8" s="96"/>
      <c r="C8" s="96"/>
      <c r="D8" s="96"/>
      <c r="E8" s="96"/>
      <c r="F8" s="57"/>
    </row>
    <row r="9" spans="1:5" ht="15.75">
      <c r="A9" s="96" t="s">
        <v>91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s="8" customFormat="1" ht="12.75">
      <c r="A12" s="5"/>
      <c r="B12" s="6"/>
      <c r="C12" s="7"/>
      <c r="D12" s="7"/>
      <c r="E12" s="7"/>
    </row>
    <row r="13" spans="1:6" ht="13.5" customHeight="1">
      <c r="A13" s="5" t="s">
        <v>29</v>
      </c>
      <c r="B13" s="26" t="s">
        <v>9</v>
      </c>
      <c r="C13" s="7">
        <f>C14+C15</f>
        <v>481800</v>
      </c>
      <c r="D13" s="7">
        <f>D14+D15</f>
        <v>0</v>
      </c>
      <c r="E13" s="7">
        <f>E14+E15</f>
        <v>481800</v>
      </c>
      <c r="F13" s="59">
        <f>E13/2992.2</f>
        <v>161.01864848606377</v>
      </c>
    </row>
    <row r="14" spans="1:5" ht="13.5" customHeight="1">
      <c r="A14" s="5"/>
      <c r="B14" s="50" t="s">
        <v>9</v>
      </c>
      <c r="C14" s="52">
        <v>481800</v>
      </c>
      <c r="D14" s="52"/>
      <c r="E14" s="52">
        <f>C14+D14</f>
        <v>481800</v>
      </c>
    </row>
    <row r="15" spans="1:5" ht="25.5" customHeight="1" hidden="1">
      <c r="A15" s="5"/>
      <c r="B15" s="51" t="s">
        <v>87</v>
      </c>
      <c r="C15" s="52"/>
      <c r="D15" s="52"/>
      <c r="E15" s="52">
        <f>C15+D15</f>
        <v>0</v>
      </c>
    </row>
    <row r="16" spans="1:5" ht="13.5" customHeight="1">
      <c r="A16" s="5"/>
      <c r="B16" s="50" t="s">
        <v>121</v>
      </c>
      <c r="C16" s="52"/>
      <c r="D16" s="52"/>
      <c r="E16" s="52"/>
    </row>
    <row r="17" spans="1:5" ht="13.5" customHeight="1">
      <c r="A17" s="21"/>
      <c r="B17" s="19"/>
      <c r="C17" s="20"/>
      <c r="D17" s="20"/>
      <c r="E17" s="20"/>
    </row>
    <row r="18" spans="1:6" ht="12.75">
      <c r="A18" s="5" t="s">
        <v>28</v>
      </c>
      <c r="B18" s="6" t="s">
        <v>10</v>
      </c>
      <c r="C18" s="7">
        <f>C19+C20</f>
        <v>389000</v>
      </c>
      <c r="D18" s="7">
        <f>D19+D20</f>
        <v>0</v>
      </c>
      <c r="E18" s="7">
        <f>E19+E20</f>
        <v>389000</v>
      </c>
      <c r="F18" s="61">
        <f>E18/11.24</f>
        <v>34608.540925266905</v>
      </c>
    </row>
    <row r="19" spans="1:5" ht="12.75">
      <c r="A19" s="5"/>
      <c r="B19" s="76" t="s">
        <v>10</v>
      </c>
      <c r="C19" s="52">
        <v>389000</v>
      </c>
      <c r="D19" s="52"/>
      <c r="E19" s="52">
        <f>C19+D19</f>
        <v>389000</v>
      </c>
    </row>
    <row r="20" spans="1:5" ht="25.5" hidden="1">
      <c r="A20" s="69"/>
      <c r="B20" s="77" t="s">
        <v>88</v>
      </c>
      <c r="C20" s="70">
        <v>0</v>
      </c>
      <c r="D20" s="70"/>
      <c r="E20" s="7">
        <f>C20+D20</f>
        <v>0</v>
      </c>
    </row>
    <row r="21" spans="1:5" ht="12.75">
      <c r="A21" s="5"/>
      <c r="B21" s="51" t="s">
        <v>122</v>
      </c>
      <c r="C21" s="7"/>
      <c r="D21" s="7"/>
      <c r="E21" s="7"/>
    </row>
    <row r="22" spans="1:5" s="8" customFormat="1" ht="12.75">
      <c r="A22" s="21"/>
      <c r="B22" s="19"/>
      <c r="C22" s="20"/>
      <c r="D22" s="20"/>
      <c r="E22" s="20"/>
    </row>
    <row r="23" spans="1:5" s="8" customFormat="1" ht="12.75">
      <c r="A23" s="97" t="s">
        <v>92</v>
      </c>
      <c r="B23" s="98"/>
      <c r="C23" s="7">
        <f>C13+C18</f>
        <v>870800</v>
      </c>
      <c r="D23" s="7">
        <f>D13+D18</f>
        <v>0</v>
      </c>
      <c r="E23" s="7">
        <f>E13+E18</f>
        <v>870800</v>
      </c>
    </row>
    <row r="24" spans="1:6" s="8" customFormat="1" ht="12.75">
      <c r="A24" s="10"/>
      <c r="B24" s="10"/>
      <c r="C24" s="11"/>
      <c r="D24" s="11"/>
      <c r="E24" s="11"/>
      <c r="F24" s="12"/>
    </row>
    <row r="25" spans="1:5" s="14" customFormat="1" ht="14.25" customHeight="1">
      <c r="A25" s="13"/>
      <c r="C25" s="15"/>
      <c r="D25" s="15"/>
      <c r="E25" s="15"/>
    </row>
    <row r="26" spans="1:5" s="14" customFormat="1" ht="12.75">
      <c r="A26" s="16" t="s">
        <v>37</v>
      </c>
      <c r="B26" s="16"/>
      <c r="C26" s="15" t="s">
        <v>4</v>
      </c>
      <c r="D26" s="94" t="s">
        <v>35</v>
      </c>
      <c r="E26" s="94"/>
    </row>
    <row r="27" spans="1:5" s="14" customFormat="1" ht="12.75">
      <c r="A27" s="13"/>
      <c r="B27" s="17"/>
      <c r="C27" s="15" t="s">
        <v>5</v>
      </c>
      <c r="D27" s="15"/>
      <c r="E27" s="15"/>
    </row>
    <row r="28" spans="1:5" s="14" customFormat="1" ht="12.75">
      <c r="A28" s="13"/>
      <c r="B28" s="17"/>
      <c r="C28" s="15"/>
      <c r="D28" s="15"/>
      <c r="E28" s="15"/>
    </row>
    <row r="29" spans="1:5" s="14" customFormat="1" ht="12.75">
      <c r="A29" s="95" t="s">
        <v>7</v>
      </c>
      <c r="B29" s="95"/>
      <c r="C29" s="15" t="s">
        <v>6</v>
      </c>
      <c r="D29" s="94" t="s">
        <v>41</v>
      </c>
      <c r="E29" s="94"/>
    </row>
    <row r="30" spans="1:5" s="14" customFormat="1" ht="12.75">
      <c r="A30" s="13"/>
      <c r="C30" s="15" t="s">
        <v>5</v>
      </c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1:5" s="14" customFormat="1" ht="12.75">
      <c r="A36" s="13"/>
      <c r="C36" s="15"/>
      <c r="D36" s="15"/>
      <c r="E36" s="15"/>
    </row>
    <row r="37" spans="1:5" s="14" customFormat="1" ht="12.75">
      <c r="A37" s="13"/>
      <c r="C37" s="15"/>
      <c r="D37" s="15"/>
      <c r="E37" s="15"/>
    </row>
    <row r="38" spans="1:5" s="14" customFormat="1" ht="12.75">
      <c r="A38" s="13"/>
      <c r="C38" s="15"/>
      <c r="D38" s="15"/>
      <c r="E38" s="15"/>
    </row>
    <row r="39" spans="1:5" s="14" customFormat="1" ht="12.75">
      <c r="A39" s="13"/>
      <c r="C39" s="15"/>
      <c r="D39" s="15"/>
      <c r="E39" s="15"/>
    </row>
    <row r="40" spans="1:5" s="14" customFormat="1" ht="12.75">
      <c r="A40" s="13"/>
      <c r="C40" s="15"/>
      <c r="D40" s="15"/>
      <c r="E40" s="15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  <row r="61" spans="3:5" ht="12.75">
      <c r="C61" s="18"/>
      <c r="D61" s="18"/>
      <c r="E61" s="18"/>
    </row>
    <row r="62" spans="3:5" ht="12.75">
      <c r="C62" s="18"/>
      <c r="D62" s="18"/>
      <c r="E62" s="18"/>
    </row>
    <row r="63" spans="3:5" ht="12.75">
      <c r="C63" s="18"/>
      <c r="D63" s="18"/>
      <c r="E63" s="18"/>
    </row>
    <row r="64" spans="3:5" ht="12.75">
      <c r="C64" s="18"/>
      <c r="D64" s="18"/>
      <c r="E64" s="18"/>
    </row>
    <row r="65" spans="3:5" ht="12.75">
      <c r="C65" s="18"/>
      <c r="D65" s="18"/>
      <c r="E65" s="18"/>
    </row>
  </sheetData>
  <sheetProtection/>
  <mergeCells count="7">
    <mergeCell ref="D26:E26"/>
    <mergeCell ref="A29:B29"/>
    <mergeCell ref="D29:E29"/>
    <mergeCell ref="A7:E7"/>
    <mergeCell ref="A8:E8"/>
    <mergeCell ref="A9:E9"/>
    <mergeCell ref="A23:B2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58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111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112</v>
      </c>
      <c r="B8" s="96"/>
      <c r="C8" s="96"/>
      <c r="D8" s="96"/>
      <c r="E8" s="96"/>
      <c r="F8" s="57"/>
    </row>
    <row r="9" spans="1:5" ht="15.75">
      <c r="A9" s="96" t="s">
        <v>40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3"/>
      <c r="B12" s="4"/>
      <c r="C12" s="3"/>
      <c r="D12" s="3"/>
      <c r="E12" s="3"/>
    </row>
    <row r="13" spans="1:5" s="8" customFormat="1" ht="12.75">
      <c r="A13" s="5" t="s">
        <v>59</v>
      </c>
      <c r="B13" s="6" t="s">
        <v>60</v>
      </c>
      <c r="C13" s="7">
        <f>C14+C15</f>
        <v>170800</v>
      </c>
      <c r="D13" s="7">
        <f>D14+D15</f>
        <v>0</v>
      </c>
      <c r="E13" s="7">
        <f>E14+E15</f>
        <v>170800</v>
      </c>
    </row>
    <row r="14" spans="1:5" ht="12.75">
      <c r="A14" s="3"/>
      <c r="B14" s="4" t="s">
        <v>8</v>
      </c>
      <c r="C14" s="9">
        <v>170800</v>
      </c>
      <c r="D14" s="9"/>
      <c r="E14" s="9">
        <f>C14+D14</f>
        <v>170800</v>
      </c>
    </row>
    <row r="15" spans="1:5" ht="12.75">
      <c r="A15" s="3"/>
      <c r="B15" s="4"/>
      <c r="C15" s="9"/>
      <c r="D15" s="9"/>
      <c r="E15" s="9"/>
    </row>
    <row r="16" spans="1:5" s="8" customFormat="1" ht="12.75">
      <c r="A16" s="97" t="s">
        <v>94</v>
      </c>
      <c r="B16" s="98"/>
      <c r="C16" s="7">
        <f>C13</f>
        <v>170800</v>
      </c>
      <c r="D16" s="7">
        <f>D13</f>
        <v>0</v>
      </c>
      <c r="E16" s="7">
        <f>E13</f>
        <v>170800</v>
      </c>
    </row>
    <row r="17" spans="1:6" s="8" customFormat="1" ht="12.75">
      <c r="A17" s="10"/>
      <c r="B17" s="10"/>
      <c r="C17" s="11"/>
      <c r="D17" s="11"/>
      <c r="E17" s="11"/>
      <c r="F17" s="12"/>
    </row>
    <row r="18" spans="1:5" s="14" customFormat="1" ht="14.25" customHeight="1">
      <c r="A18" s="13"/>
      <c r="C18" s="15"/>
      <c r="D18" s="15"/>
      <c r="E18" s="15"/>
    </row>
    <row r="19" spans="1:5" s="14" customFormat="1" ht="12.75">
      <c r="A19" s="16" t="s">
        <v>37</v>
      </c>
      <c r="B19" s="16"/>
      <c r="C19" s="15" t="s">
        <v>4</v>
      </c>
      <c r="D19" s="94" t="s">
        <v>35</v>
      </c>
      <c r="E19" s="94"/>
    </row>
    <row r="20" spans="1:5" s="14" customFormat="1" ht="12.75">
      <c r="A20" s="13"/>
      <c r="B20" s="17"/>
      <c r="C20" s="15" t="s">
        <v>5</v>
      </c>
      <c r="D20" s="15"/>
      <c r="E20" s="15"/>
    </row>
    <row r="21" spans="1:5" s="14" customFormat="1" ht="12.75">
      <c r="A21" s="13"/>
      <c r="B21" s="17"/>
      <c r="C21" s="15"/>
      <c r="D21" s="15"/>
      <c r="E21" s="15"/>
    </row>
    <row r="22" spans="1:5" s="14" customFormat="1" ht="12.75">
      <c r="A22" s="95" t="s">
        <v>7</v>
      </c>
      <c r="B22" s="95"/>
      <c r="C22" s="15" t="s">
        <v>6</v>
      </c>
      <c r="D22" s="94" t="s">
        <v>41</v>
      </c>
      <c r="E22" s="94"/>
    </row>
    <row r="23" spans="1:5" s="14" customFormat="1" ht="12.75">
      <c r="A23" s="13"/>
      <c r="C23" s="15" t="s">
        <v>5</v>
      </c>
      <c r="D23" s="15"/>
      <c r="E23" s="15"/>
    </row>
    <row r="24" spans="1:5" s="14" customFormat="1" ht="12.75">
      <c r="A24" s="13"/>
      <c r="C24" s="15"/>
      <c r="D24" s="15"/>
      <c r="E24" s="15"/>
    </row>
    <row r="25" spans="1:5" s="14" customFormat="1" ht="12.75">
      <c r="A25" s="13"/>
      <c r="C25" s="15"/>
      <c r="D25" s="15"/>
      <c r="E25" s="15"/>
    </row>
    <row r="26" spans="1:5" s="14" customFormat="1" ht="12.75">
      <c r="A26" s="13"/>
      <c r="C26" s="15"/>
      <c r="D26" s="15"/>
      <c r="E26" s="15"/>
    </row>
    <row r="27" spans="1:5" s="14" customFormat="1" ht="12.75">
      <c r="A27" s="13"/>
      <c r="C27" s="15"/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3:5" ht="12.75">
      <c r="C34" s="18"/>
      <c r="D34" s="18"/>
      <c r="E34" s="18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</sheetData>
  <sheetProtection/>
  <mergeCells count="7">
    <mergeCell ref="D19:E19"/>
    <mergeCell ref="A22:B22"/>
    <mergeCell ref="D22:E22"/>
    <mergeCell ref="A7:E7"/>
    <mergeCell ref="A8:E8"/>
    <mergeCell ref="A9:E9"/>
    <mergeCell ref="A16:B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6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4.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spans="3:6" ht="12.75">
      <c r="C1" t="s">
        <v>67</v>
      </c>
      <c r="F1" s="57"/>
    </row>
    <row r="2" spans="3:6" ht="12.75">
      <c r="C2" t="s">
        <v>0</v>
      </c>
      <c r="F2" s="57"/>
    </row>
    <row r="3" spans="3:6" ht="12.75">
      <c r="C3" t="s">
        <v>36</v>
      </c>
      <c r="F3" s="57"/>
    </row>
    <row r="4" spans="3:6" ht="12.75">
      <c r="C4" t="s">
        <v>14</v>
      </c>
      <c r="F4" s="57"/>
    </row>
    <row r="5" spans="3:6" ht="12.75">
      <c r="C5" s="49" t="s">
        <v>111</v>
      </c>
      <c r="F5" s="57"/>
    </row>
    <row r="6" ht="12.75">
      <c r="F6" s="57"/>
    </row>
    <row r="7" spans="1:6" ht="15.75">
      <c r="A7" s="96" t="s">
        <v>1</v>
      </c>
      <c r="B7" s="96"/>
      <c r="C7" s="96"/>
      <c r="D7" s="96"/>
      <c r="E7" s="96"/>
      <c r="F7" s="57"/>
    </row>
    <row r="8" spans="1:6" ht="15.75">
      <c r="A8" s="96" t="s">
        <v>112</v>
      </c>
      <c r="B8" s="96"/>
      <c r="C8" s="96"/>
      <c r="D8" s="96"/>
      <c r="E8" s="96"/>
      <c r="F8" s="57"/>
    </row>
    <row r="9" spans="1:5" ht="15.75">
      <c r="A9" s="96" t="s">
        <v>30</v>
      </c>
      <c r="B9" s="96"/>
      <c r="C9" s="96"/>
      <c r="D9" s="96"/>
      <c r="E9" s="96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68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3"/>
      <c r="B12" s="4"/>
      <c r="C12" s="9"/>
      <c r="D12" s="9"/>
      <c r="E12" s="9"/>
    </row>
    <row r="13" spans="1:6" s="8" customFormat="1" ht="12.75">
      <c r="A13" s="5" t="s">
        <v>50</v>
      </c>
      <c r="B13" s="6" t="s">
        <v>17</v>
      </c>
      <c r="C13" s="7">
        <v>3332000</v>
      </c>
      <c r="D13" s="7">
        <v>0</v>
      </c>
      <c r="E13" s="7">
        <f>C13+D13</f>
        <v>3332000</v>
      </c>
      <c r="F13" s="12">
        <f>E13/11.5</f>
        <v>289739.1304347826</v>
      </c>
    </row>
    <row r="14" spans="1:6" s="8" customFormat="1" ht="12.75">
      <c r="A14" s="5"/>
      <c r="B14" s="63" t="s">
        <v>123</v>
      </c>
      <c r="C14" s="7"/>
      <c r="D14" s="7"/>
      <c r="E14" s="7"/>
      <c r="F14" s="12"/>
    </row>
    <row r="15" spans="1:6" s="8" customFormat="1" ht="12.75">
      <c r="A15" s="5" t="s">
        <v>51</v>
      </c>
      <c r="B15" s="6" t="s">
        <v>17</v>
      </c>
      <c r="C15" s="7">
        <v>223700</v>
      </c>
      <c r="D15" s="7">
        <v>0</v>
      </c>
      <c r="E15" s="7">
        <f>C15+D15</f>
        <v>223700</v>
      </c>
      <c r="F15" s="12">
        <f>E15/11.5</f>
        <v>19452.17391304348</v>
      </c>
    </row>
    <row r="16" spans="1:6" s="8" customFormat="1" ht="12.75">
      <c r="A16" s="5"/>
      <c r="B16" s="63" t="s">
        <v>124</v>
      </c>
      <c r="C16" s="7"/>
      <c r="D16" s="7"/>
      <c r="E16" s="7"/>
      <c r="F16" s="12"/>
    </row>
    <row r="17" spans="1:6" s="8" customFormat="1" ht="25.5">
      <c r="A17" s="5" t="s">
        <v>52</v>
      </c>
      <c r="B17" s="54" t="s">
        <v>49</v>
      </c>
      <c r="C17" s="7">
        <v>40000</v>
      </c>
      <c r="D17" s="7">
        <v>0</v>
      </c>
      <c r="E17" s="7">
        <f>C17+D17</f>
        <v>40000</v>
      </c>
      <c r="F17" s="12">
        <f>E17/614.08</f>
        <v>65.13809275664408</v>
      </c>
    </row>
    <row r="18" spans="1:6" s="8" customFormat="1" ht="12.75">
      <c r="A18" s="5"/>
      <c r="B18" s="63" t="s">
        <v>125</v>
      </c>
      <c r="C18" s="7"/>
      <c r="D18" s="7"/>
      <c r="E18" s="7"/>
      <c r="F18" s="12"/>
    </row>
    <row r="19" spans="1:5" s="8" customFormat="1" ht="25.5" hidden="1">
      <c r="A19" s="5" t="s">
        <v>76</v>
      </c>
      <c r="B19" s="54" t="s">
        <v>49</v>
      </c>
      <c r="C19" s="7"/>
      <c r="D19" s="7"/>
      <c r="E19" s="7"/>
    </row>
    <row r="20" spans="1:5" s="8" customFormat="1" ht="12.75" hidden="1">
      <c r="A20" s="5"/>
      <c r="B20" s="63" t="s">
        <v>77</v>
      </c>
      <c r="C20" s="7"/>
      <c r="D20" s="7"/>
      <c r="E20" s="7"/>
    </row>
    <row r="21" spans="1:5" ht="12.75" hidden="1">
      <c r="A21" s="3"/>
      <c r="B21" s="4"/>
      <c r="C21" s="9"/>
      <c r="D21" s="9"/>
      <c r="E21" s="9"/>
    </row>
    <row r="22" spans="1:5" s="8" customFormat="1" ht="12.75" hidden="1">
      <c r="A22" s="5"/>
      <c r="B22" s="6"/>
      <c r="C22" s="7"/>
      <c r="D22" s="7"/>
      <c r="E22" s="7"/>
    </row>
    <row r="23" spans="1:5" ht="12.75" hidden="1">
      <c r="A23" s="3"/>
      <c r="B23" s="4"/>
      <c r="C23" s="9"/>
      <c r="D23" s="9"/>
      <c r="E23" s="9"/>
    </row>
    <row r="24" spans="1:5" s="8" customFormat="1" ht="12.75">
      <c r="A24" s="97" t="s">
        <v>95</v>
      </c>
      <c r="B24" s="98"/>
      <c r="C24" s="7">
        <f>C13+C15+C17</f>
        <v>3595700</v>
      </c>
      <c r="D24" s="7">
        <f>D13+D15+D17</f>
        <v>0</v>
      </c>
      <c r="E24" s="7">
        <f>E13+E15+E17</f>
        <v>3595700</v>
      </c>
    </row>
    <row r="25" spans="1:6" s="8" customFormat="1" ht="12.75">
      <c r="A25" s="10"/>
      <c r="B25" s="10"/>
      <c r="C25" s="11"/>
      <c r="D25" s="11"/>
      <c r="E25" s="11"/>
      <c r="F25" s="12"/>
    </row>
    <row r="26" spans="1:5" s="14" customFormat="1" ht="12.75">
      <c r="A26" s="13"/>
      <c r="C26" s="15"/>
      <c r="D26" s="15"/>
      <c r="E26" s="15"/>
    </row>
    <row r="27" spans="1:5" s="14" customFormat="1" ht="12.75">
      <c r="A27" s="16" t="s">
        <v>37</v>
      </c>
      <c r="B27" s="16"/>
      <c r="C27" s="15" t="s">
        <v>4</v>
      </c>
      <c r="D27" s="94" t="s">
        <v>35</v>
      </c>
      <c r="E27" s="94"/>
    </row>
    <row r="28" spans="1:5" s="14" customFormat="1" ht="12.75">
      <c r="A28" s="13"/>
      <c r="B28" s="17"/>
      <c r="C28" s="15" t="s">
        <v>5</v>
      </c>
      <c r="D28" s="15"/>
      <c r="E28" s="15"/>
    </row>
    <row r="29" spans="1:5" s="14" customFormat="1" ht="12.75">
      <c r="A29" s="13"/>
      <c r="B29" s="17"/>
      <c r="C29" s="15"/>
      <c r="D29" s="15"/>
      <c r="E29" s="15"/>
    </row>
    <row r="30" spans="1:5" s="14" customFormat="1" ht="12.75">
      <c r="A30" s="95" t="s">
        <v>7</v>
      </c>
      <c r="B30" s="95"/>
      <c r="C30" s="15" t="s">
        <v>6</v>
      </c>
      <c r="D30" s="94" t="s">
        <v>41</v>
      </c>
      <c r="E30" s="94"/>
    </row>
    <row r="31" spans="1:5" s="14" customFormat="1" ht="12.75">
      <c r="A31" s="13"/>
      <c r="C31" s="15" t="s">
        <v>5</v>
      </c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1:5" s="14" customFormat="1" ht="12.75">
      <c r="A36" s="13"/>
      <c r="C36" s="15"/>
      <c r="D36" s="15"/>
      <c r="E36" s="15"/>
    </row>
    <row r="37" spans="1:5" s="14" customFormat="1" ht="12.75">
      <c r="A37" s="13"/>
      <c r="C37" s="15"/>
      <c r="D37" s="15"/>
      <c r="E37" s="15"/>
    </row>
    <row r="38" spans="1:5" s="14" customFormat="1" ht="12.75">
      <c r="A38" s="13"/>
      <c r="C38" s="15"/>
      <c r="D38" s="15"/>
      <c r="E38" s="15"/>
    </row>
    <row r="39" spans="1:5" s="14" customFormat="1" ht="12.75">
      <c r="A39" s="13"/>
      <c r="C39" s="15"/>
      <c r="D39" s="15"/>
      <c r="E39" s="15"/>
    </row>
    <row r="40" spans="1:5" s="14" customFormat="1" ht="12.75">
      <c r="A40" s="13"/>
      <c r="C40" s="15"/>
      <c r="D40" s="15"/>
      <c r="E40" s="15"/>
    </row>
    <row r="41" spans="1:5" s="14" customFormat="1" ht="12.75">
      <c r="A41" s="13"/>
      <c r="C41" s="15"/>
      <c r="D41" s="15"/>
      <c r="E41" s="15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  <row r="61" spans="3:5" ht="12.75">
      <c r="C61" s="18"/>
      <c r="D61" s="18"/>
      <c r="E61" s="18"/>
    </row>
    <row r="62" spans="3:5" ht="12.75">
      <c r="C62" s="18"/>
      <c r="D62" s="18"/>
      <c r="E62" s="18"/>
    </row>
    <row r="63" spans="3:5" ht="12.75">
      <c r="C63" s="18"/>
      <c r="D63" s="18"/>
      <c r="E63" s="18"/>
    </row>
    <row r="64" spans="3:5" ht="12.75">
      <c r="C64" s="18"/>
      <c r="D64" s="18"/>
      <c r="E64" s="18"/>
    </row>
    <row r="65" spans="3:5" ht="12.75">
      <c r="C65" s="18"/>
      <c r="D65" s="18"/>
      <c r="E65" s="18"/>
    </row>
    <row r="66" spans="3:5" ht="12.75">
      <c r="C66" s="18"/>
      <c r="D66" s="18"/>
      <c r="E66" s="18"/>
    </row>
  </sheetData>
  <sheetProtection/>
  <mergeCells count="7">
    <mergeCell ref="D27:E27"/>
    <mergeCell ref="A30:B30"/>
    <mergeCell ref="D30:E30"/>
    <mergeCell ref="A7:E7"/>
    <mergeCell ref="A8:E8"/>
    <mergeCell ref="A9:E9"/>
    <mergeCell ref="A24:B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economist</cp:lastModifiedBy>
  <cp:lastPrinted>2023-03-14T11:08:56Z</cp:lastPrinted>
  <dcterms:created xsi:type="dcterms:W3CDTF">1996-10-08T23:32:33Z</dcterms:created>
  <dcterms:modified xsi:type="dcterms:W3CDTF">2023-03-14T11:08:59Z</dcterms:modified>
  <cp:category/>
  <cp:version/>
  <cp:contentType/>
  <cp:contentStatus/>
</cp:coreProperties>
</file>